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Owner\Downloads\架空ストア\"/>
    </mc:Choice>
  </mc:AlternateContent>
  <xr:revisionPtr revIDLastSave="0" documentId="8_{EAEB762F-C34D-4568-8CC5-E7EA1A1D43D2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シン収支" sheetId="1" r:id="rId1"/>
    <sheet name="元収支" sheetId="2" r:id="rId2"/>
    <sheet name="集計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3" l="1"/>
  <c r="C17" i="3"/>
  <c r="C16" i="3"/>
  <c r="C15" i="3"/>
  <c r="C14" i="3"/>
  <c r="C7" i="3"/>
  <c r="C6" i="3"/>
  <c r="C26" i="3" s="1"/>
  <c r="C3" i="3"/>
  <c r="C23" i="3" s="1"/>
  <c r="G16" i="2"/>
  <c r="G15" i="2"/>
  <c r="G14" i="2"/>
  <c r="G13" i="2"/>
  <c r="G12" i="2"/>
  <c r="G11" i="2"/>
  <c r="G10" i="2"/>
  <c r="G9" i="2"/>
  <c r="G8" i="2"/>
  <c r="G7" i="2"/>
  <c r="G6" i="2"/>
  <c r="G5" i="2"/>
  <c r="G4" i="2" s="1"/>
  <c r="G3" i="2" s="1"/>
  <c r="H1" i="2"/>
  <c r="G342" i="1"/>
  <c r="G341" i="1" s="1"/>
  <c r="G340" i="1" s="1"/>
  <c r="G339" i="1" s="1"/>
  <c r="G338" i="1" s="1"/>
  <c r="G337" i="1" s="1"/>
  <c r="G336" i="1" s="1"/>
  <c r="G335" i="1" s="1"/>
  <c r="G334" i="1" s="1"/>
  <c r="G333" i="1" s="1"/>
  <c r="G332" i="1" s="1"/>
  <c r="G331" i="1" s="1"/>
  <c r="G330" i="1" s="1"/>
  <c r="G329" i="1" s="1"/>
  <c r="G328" i="1" s="1"/>
  <c r="G327" i="1" s="1"/>
  <c r="G326" i="1" s="1"/>
  <c r="G325" i="1" s="1"/>
  <c r="G324" i="1" s="1"/>
  <c r="G323" i="1" s="1"/>
  <c r="G322" i="1" s="1"/>
  <c r="G321" i="1" s="1"/>
  <c r="G320" i="1" s="1"/>
  <c r="G319" i="1" s="1"/>
  <c r="G318" i="1" s="1"/>
  <c r="G317" i="1" s="1"/>
  <c r="G316" i="1" s="1"/>
  <c r="G315" i="1" s="1"/>
  <c r="G314" i="1" s="1"/>
  <c r="G313" i="1" s="1"/>
  <c r="G312" i="1" s="1"/>
  <c r="G311" i="1" s="1"/>
  <c r="G310" i="1" s="1"/>
  <c r="G309" i="1" s="1"/>
  <c r="G308" i="1" s="1"/>
  <c r="G307" i="1" s="1"/>
  <c r="G306" i="1" s="1"/>
  <c r="G305" i="1" s="1"/>
  <c r="G304" i="1" s="1"/>
  <c r="G303" i="1" s="1"/>
  <c r="G302" i="1" s="1"/>
  <c r="G301" i="1" s="1"/>
  <c r="G300" i="1" s="1"/>
  <c r="G299" i="1" s="1"/>
  <c r="G298" i="1" s="1"/>
  <c r="G297" i="1" s="1"/>
  <c r="G296" i="1" s="1"/>
  <c r="G295" i="1" s="1"/>
  <c r="G294" i="1" s="1"/>
  <c r="G293" i="1" s="1"/>
  <c r="G292" i="1" s="1"/>
  <c r="G291" i="1" s="1"/>
  <c r="G290" i="1" s="1"/>
  <c r="G289" i="1" s="1"/>
  <c r="G288" i="1" s="1"/>
  <c r="G287" i="1" s="1"/>
  <c r="G286" i="1" s="1"/>
  <c r="G285" i="1" s="1"/>
  <c r="G284" i="1" s="1"/>
  <c r="G283" i="1" s="1"/>
  <c r="G282" i="1" s="1"/>
  <c r="G281" i="1" s="1"/>
  <c r="G280" i="1" s="1"/>
  <c r="G279" i="1" s="1"/>
  <c r="G278" i="1" s="1"/>
  <c r="G277" i="1" s="1"/>
  <c r="G276" i="1" s="1"/>
  <c r="G275" i="1" s="1"/>
  <c r="G274" i="1" s="1"/>
  <c r="G273" i="1" s="1"/>
  <c r="G272" i="1" s="1"/>
  <c r="B271" i="1"/>
  <c r="D208" i="1"/>
  <c r="D147" i="1"/>
  <c r="C4" i="3" s="1"/>
  <c r="C24" i="3" s="1"/>
  <c r="D138" i="1"/>
  <c r="B114" i="1"/>
  <c r="D46" i="1"/>
  <c r="D45" i="1"/>
  <c r="D43" i="1"/>
  <c r="D41" i="1"/>
  <c r="D40" i="1"/>
  <c r="D39" i="1"/>
  <c r="D38" i="1"/>
  <c r="D37" i="1"/>
  <c r="D36" i="1"/>
  <c r="D34" i="1"/>
  <c r="D33" i="1"/>
  <c r="D32" i="1"/>
  <c r="D31" i="1"/>
  <c r="D30" i="1"/>
  <c r="D29" i="1"/>
  <c r="D28" i="1"/>
  <c r="D27" i="1"/>
  <c r="D26" i="1"/>
  <c r="D25" i="1"/>
  <c r="D23" i="1"/>
  <c r="D22" i="1"/>
  <c r="D21" i="1"/>
  <c r="D20" i="1"/>
  <c r="D18" i="1"/>
  <c r="C5" i="3" s="1"/>
  <c r="C25" i="3" s="1"/>
  <c r="D16" i="1"/>
  <c r="C1" i="1" l="1"/>
  <c r="D24" i="3"/>
  <c r="D23" i="3"/>
  <c r="E1" i="1"/>
  <c r="H1" i="1"/>
  <c r="D25" i="3"/>
  <c r="D26" i="3"/>
  <c r="G271" i="1"/>
  <c r="G270" i="1" s="1"/>
  <c r="G269" i="1" s="1"/>
  <c r="G268" i="1" s="1"/>
  <c r="G267" i="1" s="1"/>
  <c r="G266" i="1" s="1"/>
  <c r="G265" i="1" s="1"/>
  <c r="G264" i="1" s="1"/>
  <c r="G263" i="1" s="1"/>
  <c r="G262" i="1" s="1"/>
  <c r="G261" i="1" s="1"/>
  <c r="G260" i="1" s="1"/>
  <c r="G259" i="1" s="1"/>
  <c r="G258" i="1" s="1"/>
  <c r="G257" i="1" s="1"/>
  <c r="G256" i="1" s="1"/>
  <c r="G255" i="1" s="1"/>
  <c r="G254" i="1" s="1"/>
  <c r="G253" i="1" s="1"/>
  <c r="G252" i="1" l="1"/>
  <c r="G251" i="1" s="1"/>
  <c r="G250" i="1" s="1"/>
  <c r="G249" i="1" s="1"/>
  <c r="G248" i="1" s="1"/>
  <c r="G247" i="1" s="1"/>
  <c r="G246" i="1" s="1"/>
  <c r="G245" i="1" s="1"/>
  <c r="G244" i="1" s="1"/>
  <c r="G243" i="1" s="1"/>
  <c r="G242" i="1" s="1"/>
  <c r="G241" i="1" s="1"/>
  <c r="G240" i="1" s="1"/>
  <c r="G239" i="1" s="1"/>
  <c r="G238" i="1" s="1"/>
  <c r="G237" i="1" s="1"/>
  <c r="G236" i="1" s="1"/>
  <c r="G235" i="1" s="1"/>
  <c r="G234" i="1" s="1"/>
  <c r="G233" i="1" s="1"/>
  <c r="G232" i="1" s="1"/>
  <c r="G231" i="1" s="1"/>
  <c r="G230" i="1" s="1"/>
  <c r="G229" i="1" s="1"/>
  <c r="G228" i="1" s="1"/>
  <c r="G227" i="1" s="1"/>
  <c r="G226" i="1" s="1"/>
  <c r="G225" i="1" s="1"/>
  <c r="G224" i="1" s="1"/>
  <c r="G223" i="1" s="1"/>
  <c r="G222" i="1" s="1"/>
  <c r="G221" i="1" s="1"/>
  <c r="G220" i="1" s="1"/>
  <c r="G219" i="1" s="1"/>
  <c r="G218" i="1" s="1"/>
  <c r="G217" i="1" s="1"/>
  <c r="G216" i="1" s="1"/>
  <c r="G215" i="1" s="1"/>
  <c r="G214" i="1" s="1"/>
  <c r="G213" i="1" s="1"/>
  <c r="G212" i="1" s="1"/>
  <c r="G211" i="1" s="1"/>
  <c r="G210" i="1" s="1"/>
  <c r="G209" i="1" s="1"/>
  <c r="G208" i="1" s="1"/>
  <c r="G207" i="1" s="1"/>
  <c r="G206" i="1" s="1"/>
  <c r="G205" i="1" s="1"/>
  <c r="G204" i="1" s="1"/>
  <c r="G203" i="1" s="1"/>
  <c r="G202" i="1" s="1"/>
  <c r="G201" i="1" s="1"/>
  <c r="G200" i="1" s="1"/>
  <c r="G199" i="1" s="1"/>
  <c r="G198" i="1" s="1"/>
  <c r="G197" i="1" s="1"/>
  <c r="G196" i="1" s="1"/>
  <c r="G195" i="1" s="1"/>
  <c r="G194" i="1" s="1"/>
  <c r="G193" i="1" s="1"/>
  <c r="G192" i="1" s="1"/>
  <c r="G191" i="1" s="1"/>
  <c r="G190" i="1" s="1"/>
  <c r="G189" i="1" s="1"/>
  <c r="G188" i="1" s="1"/>
  <c r="G187" i="1" s="1"/>
  <c r="G186" i="1" s="1"/>
  <c r="G185" i="1" s="1"/>
  <c r="G184" i="1" s="1"/>
  <c r="G183" i="1" s="1"/>
  <c r="G182" i="1" s="1"/>
  <c r="G181" i="1" s="1"/>
  <c r="G180" i="1" s="1"/>
  <c r="G179" i="1" s="1"/>
  <c r="G178" i="1" s="1"/>
  <c r="G177" i="1" s="1"/>
  <c r="G176" i="1" s="1"/>
  <c r="G175" i="1" s="1"/>
  <c r="G174" i="1" s="1"/>
  <c r="G173" i="1" s="1"/>
  <c r="G172" i="1" s="1"/>
  <c r="G171" i="1" s="1"/>
  <c r="G170" i="1" s="1"/>
  <c r="G169" i="1" s="1"/>
  <c r="G168" i="1" s="1"/>
  <c r="G167" i="1" s="1"/>
  <c r="G166" i="1" s="1"/>
  <c r="G165" i="1" s="1"/>
  <c r="G164" i="1" s="1"/>
  <c r="G163" i="1" s="1"/>
  <c r="G162" i="1" s="1"/>
  <c r="G161" i="1" s="1"/>
  <c r="G160" i="1" s="1"/>
  <c r="G159" i="1" s="1"/>
  <c r="G158" i="1" s="1"/>
  <c r="G157" i="1" s="1"/>
  <c r="G156" i="1" s="1"/>
  <c r="G155" i="1" s="1"/>
  <c r="G154" i="1" s="1"/>
  <c r="G153" i="1" s="1"/>
  <c r="G152" i="1" s="1"/>
  <c r="G151" i="1" s="1"/>
  <c r="G150" i="1" s="1"/>
  <c r="G149" i="1" s="1"/>
  <c r="G148" i="1" s="1"/>
  <c r="G147" i="1" s="1"/>
  <c r="G146" i="1" s="1"/>
  <c r="G145" i="1" s="1"/>
  <c r="G144" i="1" s="1"/>
  <c r="G143" i="1" s="1"/>
  <c r="G142" i="1" s="1"/>
  <c r="G141" i="1" s="1"/>
  <c r="G140" i="1" s="1"/>
  <c r="G139" i="1" s="1"/>
  <c r="G138" i="1" s="1"/>
  <c r="G137" i="1" s="1"/>
  <c r="G136" i="1" s="1"/>
  <c r="G135" i="1" s="1"/>
  <c r="G134" i="1" s="1"/>
  <c r="G133" i="1" s="1"/>
  <c r="G132" i="1" s="1"/>
  <c r="G131" i="1" s="1"/>
  <c r="G130" i="1" s="1"/>
  <c r="G129" i="1" s="1"/>
  <c r="G128" i="1" s="1"/>
  <c r="G127" i="1" s="1"/>
  <c r="G126" i="1" s="1"/>
  <c r="G125" i="1" s="1"/>
  <c r="G124" i="1" s="1"/>
  <c r="G123" i="1" s="1"/>
  <c r="G122" i="1" s="1"/>
  <c r="G121" i="1" s="1"/>
  <c r="G120" i="1" s="1"/>
  <c r="G119" i="1" s="1"/>
  <c r="G118" i="1" s="1"/>
  <c r="G117" i="1" s="1"/>
  <c r="G116" i="1" s="1"/>
  <c r="G115" i="1" s="1"/>
  <c r="G114" i="1" s="1"/>
  <c r="G113" i="1" s="1"/>
  <c r="G112" i="1" s="1"/>
  <c r="G111" i="1" s="1"/>
  <c r="G110" i="1" s="1"/>
  <c r="G109" i="1" s="1"/>
  <c r="G108" i="1" s="1"/>
  <c r="G107" i="1" s="1"/>
  <c r="G106" i="1" s="1"/>
  <c r="G105" i="1" s="1"/>
  <c r="G104" i="1" s="1"/>
  <c r="G103" i="1" s="1"/>
  <c r="G102" i="1" s="1"/>
  <c r="G101" i="1" s="1"/>
  <c r="G100" i="1" s="1"/>
  <c r="G99" i="1" s="1"/>
  <c r="G98" i="1" s="1"/>
  <c r="G97" i="1" s="1"/>
  <c r="G96" i="1" s="1"/>
  <c r="G95" i="1" s="1"/>
  <c r="G94" i="1" s="1"/>
  <c r="G93" i="1" s="1"/>
  <c r="G92" i="1" s="1"/>
  <c r="G91" i="1" s="1"/>
  <c r="G90" i="1" s="1"/>
  <c r="G89" i="1" s="1"/>
  <c r="G88" i="1" s="1"/>
  <c r="G87" i="1" s="1"/>
  <c r="G86" i="1" s="1"/>
  <c r="G85" i="1" s="1"/>
  <c r="G84" i="1" s="1"/>
  <c r="G83" i="1" s="1"/>
  <c r="G82" i="1" s="1"/>
  <c r="G81" i="1" s="1"/>
  <c r="G80" i="1" s="1"/>
  <c r="G79" i="1" s="1"/>
  <c r="G78" i="1" s="1"/>
  <c r="G77" i="1" s="1"/>
  <c r="G76" i="1" s="1"/>
  <c r="G75" i="1" s="1"/>
  <c r="G74" i="1" s="1"/>
  <c r="G73" i="1" s="1"/>
  <c r="G72" i="1" s="1"/>
  <c r="G71" i="1" s="1"/>
  <c r="G70" i="1" s="1"/>
  <c r="G69" i="1" s="1"/>
  <c r="G68" i="1" s="1"/>
  <c r="G67" i="1" s="1"/>
  <c r="G66" i="1" s="1"/>
  <c r="G65" i="1" s="1"/>
  <c r="G64" i="1" s="1"/>
  <c r="G63" i="1" s="1"/>
  <c r="G62" i="1" s="1"/>
  <c r="G61" i="1" s="1"/>
  <c r="G60" i="1" s="1"/>
  <c r="G59" i="1" s="1"/>
  <c r="G58" i="1" s="1"/>
  <c r="G57" i="1" s="1"/>
  <c r="G56" i="1" s="1"/>
  <c r="G55" i="1" s="1"/>
  <c r="G54" i="1" s="1"/>
  <c r="G53" i="1" s="1"/>
  <c r="G52" i="1" s="1"/>
  <c r="G51" i="1" s="1"/>
  <c r="G50" i="1" s="1"/>
  <c r="G49" i="1" s="1"/>
  <c r="G48" i="1" s="1"/>
  <c r="G47" i="1" s="1"/>
  <c r="G46" i="1" s="1"/>
  <c r="G45" i="1" s="1"/>
  <c r="G44" i="1" s="1"/>
  <c r="G43" i="1" s="1"/>
  <c r="G42" i="1" s="1"/>
  <c r="G41" i="1" s="1"/>
  <c r="G40" i="1" s="1"/>
  <c r="G39" i="1" s="1"/>
  <c r="G38" i="1" s="1"/>
  <c r="G37" i="1" s="1"/>
  <c r="G36" i="1" s="1"/>
  <c r="G35" i="1" s="1"/>
  <c r="G34" i="1" s="1"/>
  <c r="G33" i="1" s="1"/>
  <c r="G32" i="1" s="1"/>
  <c r="G31" i="1" s="1"/>
  <c r="G30" i="1" s="1"/>
  <c r="G29" i="1" s="1"/>
  <c r="G28" i="1" s="1"/>
  <c r="G27" i="1" s="1"/>
  <c r="G26" i="1" s="1"/>
  <c r="G25" i="1" s="1"/>
  <c r="G24" i="1" s="1"/>
  <c r="G23" i="1" s="1"/>
  <c r="G22" i="1" s="1"/>
  <c r="G21" i="1" s="1"/>
  <c r="G20" i="1" s="1"/>
  <c r="G19" i="1" s="1"/>
  <c r="G18" i="1" s="1"/>
  <c r="G17" i="1" s="1"/>
  <c r="G16" i="1" s="1"/>
  <c r="G15" i="1" s="1"/>
  <c r="G14" i="1" s="1"/>
  <c r="G13" i="1" s="1"/>
  <c r="G12" i="1" s="1"/>
  <c r="G11" i="1" s="1"/>
  <c r="G10" i="1" s="1"/>
  <c r="G9" i="1" s="1"/>
  <c r="G8" i="1" s="1"/>
  <c r="G6" i="1" s="1"/>
  <c r="G5" i="1" s="1"/>
  <c r="G4" i="1" s="1"/>
  <c r="G3" i="1" s="1"/>
  <c r="H253" i="1"/>
</calcChain>
</file>

<file path=xl/sharedStrings.xml><?xml version="1.0" encoding="utf-8"?>
<sst xmlns="http://schemas.openxmlformats.org/spreadsheetml/2006/main" count="778" uniqueCount="235">
  <si>
    <t>会計報告</t>
  </si>
  <si>
    <t>収入</t>
  </si>
  <si>
    <t>支出</t>
  </si>
  <si>
    <t>差し引き収支</t>
  </si>
  <si>
    <t>旧・財源研究室の会計報告</t>
  </si>
  <si>
    <t>日付</t>
  </si>
  <si>
    <t>金額</t>
  </si>
  <si>
    <t>用途</t>
  </si>
  <si>
    <t>用途分類</t>
  </si>
  <si>
    <t>（円）</t>
  </si>
  <si>
    <t>ヤンキー本+ギャル本卸し＆送料（分割）</t>
  </si>
  <si>
    <t>発送代行経費・手数料（6月分）</t>
  </si>
  <si>
    <t>販売経費</t>
  </si>
  <si>
    <t>売り子交通費支払い</t>
  </si>
  <si>
    <t>イベント</t>
  </si>
  <si>
    <t>返本手数料差額</t>
  </si>
  <si>
    <t>ヤンキー本</t>
  </si>
  <si>
    <t>ヤンキー本卸し代金</t>
  </si>
  <si>
    <t>送料（レターパックライト）</t>
  </si>
  <si>
    <t>送料（クリックポスト）×5</t>
  </si>
  <si>
    <t>送料（クリックポスト）×2</t>
  </si>
  <si>
    <t>発送代行経費・手数料（5月分）</t>
  </si>
  <si>
    <t>送料（クリックポスト）×4</t>
  </si>
  <si>
    <t>送料（クリックポスト）×6</t>
  </si>
  <si>
    <t>送料（クリックポスト）×3</t>
  </si>
  <si>
    <t>C104欠席届送付（速達＋返信用封筒）</t>
  </si>
  <si>
    <t>送料（クリックポスト）×9</t>
  </si>
  <si>
    <t>送料（クリックポスト）×8</t>
  </si>
  <si>
    <t>コミティア送料＋手数料</t>
  </si>
  <si>
    <t>送料（クリックポスト）×15</t>
  </si>
  <si>
    <t>代行手数料＋送料</t>
  </si>
  <si>
    <r>
      <rPr>
        <u/>
        <sz val="10"/>
        <color rgb="FF1155CC"/>
        <rFont val="Arial"/>
        <family val="2"/>
      </rPr>
      <t>ツバクラ</t>
    </r>
    <r>
      <rPr>
        <sz val="10"/>
        <color rgb="FF000000"/>
        <rFont val="Arial"/>
        <scheme val="minor"/>
      </rPr>
      <t>様より購入＋6480円カンパ</t>
    </r>
  </si>
  <si>
    <t>送料（クリックポスト）</t>
  </si>
  <si>
    <t>売り子経費（送料4500円、交通費2000円）</t>
  </si>
  <si>
    <t>ギャル本卸し代金</t>
  </si>
  <si>
    <t>虎の穴売上</t>
  </si>
  <si>
    <t>ギャル本＋20円カンパ</t>
  </si>
  <si>
    <t>売り子謝礼　前払い分を含む</t>
  </si>
  <si>
    <t>コミック1送料</t>
  </si>
  <si>
    <t>着払い送料（佐川100サイズ）</t>
  </si>
  <si>
    <t>送料（ゆうパック80サイズ）</t>
  </si>
  <si>
    <t>BOOTH倉庫保管料</t>
  </si>
  <si>
    <t>閉鎖費用（プレスリリース発行、アマゾンPOD）</t>
  </si>
  <si>
    <t>送料（スマートレター）</t>
  </si>
  <si>
    <t>BOOTH購入</t>
  </si>
  <si>
    <t>BOOTHサービス利用料</t>
  </si>
  <si>
    <t>サンクリ2024Summer申し込み</t>
  </si>
  <si>
    <t>送料（ゆうパック60サイズ）</t>
  </si>
  <si>
    <t>Amazon売上</t>
  </si>
  <si>
    <t>ギャル本前払い</t>
  </si>
  <si>
    <t>ギャル本</t>
  </si>
  <si>
    <t>ギャル本+2023.10.4不足分</t>
  </si>
  <si>
    <t>配送担当へ郵送</t>
  </si>
  <si>
    <t>コミティア売り上げ（あだん堂分除く）</t>
  </si>
  <si>
    <t>C104申し込み</t>
  </si>
  <si>
    <t>コミティア送料</t>
  </si>
  <si>
    <t>書籍印刷費</t>
  </si>
  <si>
    <t>書籍作成</t>
  </si>
  <si>
    <t>COMITIA148申し込み</t>
  </si>
  <si>
    <t>売り子謝礼前払い（交通費含む）</t>
  </si>
  <si>
    <t>配送担当　謝礼　経費前払い</t>
  </si>
  <si>
    <t>mihana漫画チラシ代</t>
  </si>
  <si>
    <t>イベント書類送付⇒配送担当</t>
  </si>
  <si>
    <t>ギャル本前払い料金</t>
  </si>
  <si>
    <t>イラスト代</t>
  </si>
  <si>
    <t>配送担当経費精算　謝礼</t>
  </si>
  <si>
    <t>https://zaigen-lab.info/pre/wp-content/uploads/2024/01/image0-rotated.jpeg</t>
  </si>
  <si>
    <t>COMIC1☆24申し込み</t>
  </si>
  <si>
    <t>C103漫画レポートのイラスト代</t>
  </si>
  <si>
    <t>名古屋COMITIA64申し込み</t>
  </si>
  <si>
    <t>売り子宿泊費5890円、新幹線代30040円</t>
  </si>
  <si>
    <t>送料（ゆうパック、80サイズ×2、配送担当あて）</t>
  </si>
  <si>
    <t>送料（ゆうパック、80サイズ×2、イベント会場発）</t>
  </si>
  <si>
    <t>コミケ売上</t>
  </si>
  <si>
    <t>売り子謝礼（交通費、名刺代含む）＆イラスト代</t>
  </si>
  <si>
    <t>広告費</t>
  </si>
  <si>
    <t>送料（クイックポスト）</t>
  </si>
  <si>
    <t>mihana漫画チラシ⇒販売代理店</t>
  </si>
  <si>
    <t>https://zaigen-lab.info/pre/wp-content/uploads/2023/12/image12.jpg</t>
  </si>
  <si>
    <t>ヤンキー本送料込み前払い料金</t>
  </si>
  <si>
    <t>mihana漫画チラシ⇒配送担当</t>
  </si>
  <si>
    <t>送料（佐川、80サイズ）</t>
  </si>
  <si>
    <t>コミケ会場へ</t>
  </si>
  <si>
    <t>配送担当用インクカートリッジ＋コピー用紙</t>
  </si>
  <si>
    <t>https://www.amazon.co.jp/dp/B09FLBQBX9?psc=1&amp;ref=ppx_yo2ov_dt_b_product_details</t>
  </si>
  <si>
    <t>https://www.amazon.co.jp/dp/B0006L0120?psc=1&amp;ref=ppx_yo2ov_dt_b_product_details</t>
  </si>
  <si>
    <t>売り子謝礼（交通費、名刺代含む）</t>
  </si>
  <si>
    <t>交通費￥2120、名刺代￥839</t>
  </si>
  <si>
    <t>ヤンキー本＋チラシ＋送料</t>
  </si>
  <si>
    <t>https://zaigen-lab.info/pre/wp-content/uploads/2023/11/image02.jpeg</t>
  </si>
  <si>
    <t>配送送料</t>
  </si>
  <si>
    <t>スマートレター×4、レターパックライト×1</t>
  </si>
  <si>
    <t>送料（ゆうパック60）</t>
  </si>
  <si>
    <r>
      <rPr>
        <u/>
        <sz val="10"/>
        <color rgb="FF1155CC"/>
        <rFont val="Arial"/>
        <family val="2"/>
      </rPr>
      <t>ツバクラ</t>
    </r>
    <r>
      <rPr>
        <sz val="10"/>
        <color rgb="FF000000"/>
        <rFont val="Arial"/>
        <scheme val="minor"/>
      </rPr>
      <t>様より購入＋6480円カンパ</t>
    </r>
  </si>
  <si>
    <t>コミティア147申し込み</t>
  </si>
  <si>
    <t>コインケース＆本棚</t>
  </si>
  <si>
    <t>MMT漫画チラシ代</t>
  </si>
  <si>
    <t>ヤンキー本経費＋20円カンパ</t>
  </si>
  <si>
    <t>https://zaigen-lab.info/pre/wp-content/uploads/2023/10/image0.jpeg</t>
  </si>
  <si>
    <t>関西コミティア売り上げ</t>
  </si>
  <si>
    <r>
      <rPr>
        <u/>
        <sz val="10"/>
        <color rgb="FF1155CC"/>
        <rFont val="Arial"/>
        <family val="2"/>
      </rPr>
      <t>葉書で大声</t>
    </r>
    <r>
      <rPr>
        <sz val="10"/>
        <color rgb="FF000000"/>
        <rFont val="Arial"/>
        <scheme val="minor"/>
      </rPr>
      <t>様より購入＋300円カンパ</t>
    </r>
  </si>
  <si>
    <t>イベント会場への配送代</t>
  </si>
  <si>
    <t>配送担当用インクカートリッジ　カラー／黒</t>
  </si>
  <si>
    <r>
      <rPr>
        <u/>
        <sz val="10"/>
        <color rgb="FF1155CC"/>
        <rFont val="Arial"/>
        <family val="2"/>
      </rPr>
      <t>新月かえる</t>
    </r>
    <r>
      <rPr>
        <sz val="10"/>
        <color rgb="FF000000"/>
        <rFont val="Arial"/>
        <scheme val="minor"/>
      </rPr>
      <t>様より購入＋320円カンパ</t>
    </r>
  </si>
  <si>
    <t>テーブルクロス代</t>
  </si>
  <si>
    <t>テーブルクロス製作費</t>
  </si>
  <si>
    <t>チラシ制作費</t>
  </si>
  <si>
    <t>ヤンキー本＋送料</t>
  </si>
  <si>
    <t>ヤンキー本経費＋320円カンパ</t>
  </si>
  <si>
    <t>BOOTH購入＋860円カンパ</t>
  </si>
  <si>
    <t>https://zaigen-lab.info/pre/wp-content/uploads/2023/09/image0.jpeg</t>
  </si>
  <si>
    <t>https://zaigen-lab.info/pre/wp-content/uploads/2023/09/image1-2.jpg</t>
  </si>
  <si>
    <r>
      <rPr>
        <u/>
        <sz val="10"/>
        <color rgb="FF1155CC"/>
        <rFont val="Arial"/>
        <family val="2"/>
      </rPr>
      <t>しろッツエル</t>
    </r>
    <r>
      <rPr>
        <sz val="10"/>
        <color rgb="FF000000"/>
        <rFont val="Arial"/>
        <scheme val="minor"/>
      </rPr>
      <t>様より購入＋7080円カンパ</t>
    </r>
  </si>
  <si>
    <t>BOOTH購入＋300円カンパ</t>
  </si>
  <si>
    <t>同人イベント用展示 ディスプレイ</t>
  </si>
  <si>
    <t>BOOTH購入＋2000円カンパ</t>
  </si>
  <si>
    <r>
      <rPr>
        <u/>
        <sz val="10"/>
        <color rgb="FF1155CC"/>
        <rFont val="Arial"/>
        <family val="2"/>
      </rPr>
      <t>ナカティン</t>
    </r>
    <r>
      <rPr>
        <sz val="10"/>
        <color rgb="FF000000"/>
        <rFont val="Arial"/>
        <scheme val="minor"/>
      </rPr>
      <t>様より購入+1500円カンパ</t>
    </r>
  </si>
  <si>
    <t>BOOTH購入＋430円カンパ</t>
  </si>
  <si>
    <t>寄稿献本送料</t>
  </si>
  <si>
    <t>https://zaigen-lab.info/pre/wp-content/uploads/2023/08/202308keihi.png</t>
  </si>
  <si>
    <t>夏コミ交通費は除いて計上</t>
  </si>
  <si>
    <t>BOOTH購入＋2860円カンパ</t>
  </si>
  <si>
    <t>BOOTH購入＋500円カンパ</t>
  </si>
  <si>
    <t>BOOTH購入＋126円カンパ</t>
  </si>
  <si>
    <t>＊tii流税は財源ではない180枚➔130枚</t>
  </si>
  <si>
    <t>寄稿謝礼</t>
  </si>
  <si>
    <t>書籍編集の急ぎ追加料金</t>
  </si>
  <si>
    <t>2023年5月のBOOTHカンパを利用し依頼</t>
  </si>
  <si>
    <t>『日本経済を解説するヤンキー』初版分</t>
  </si>
  <si>
    <t>BOOTH購入＋1430円カンパ</t>
  </si>
  <si>
    <t>BOOTH購入＋230円カンパ</t>
  </si>
  <si>
    <t>BOOTH購入＋490円カンパ</t>
  </si>
  <si>
    <t>BOOTH購入＋1490円カンパ</t>
  </si>
  <si>
    <t>BOOTH購入＋1500円カンパ</t>
  </si>
  <si>
    <t>ヤンキー本1巻 20冊売り上げ</t>
  </si>
  <si>
    <t>ヤンキー本1巻献本</t>
  </si>
  <si>
    <t>BOOTHカンパ</t>
  </si>
  <si>
    <t>チラシ代（チラシ本体価格）</t>
  </si>
  <si>
    <t>消費税インボイスチラシ200枚</t>
  </si>
  <si>
    <t>配送担当謝礼</t>
  </si>
  <si>
    <t>消費税インボイスチラシ210枚</t>
  </si>
  <si>
    <t>チラシ経費＋カンパ</t>
  </si>
  <si>
    <t>消費税インボイスチラシ70枚</t>
  </si>
  <si>
    <t>配送担当へチラシ送付</t>
  </si>
  <si>
    <t>関西コミティア68申し込み送料</t>
  </si>
  <si>
    <t>関西コミティア68参加費</t>
  </si>
  <si>
    <t>チラシ代</t>
  </si>
  <si>
    <t>消費税インボイスチラシ7000枚</t>
  </si>
  <si>
    <t>チラシ代＋送料</t>
  </si>
  <si>
    <t>旧・財源研究室関連のチラシ（tii様作成210枚＋財源ダイジェスト版30枚+財源30枚）</t>
  </si>
  <si>
    <t>カンパ特典用チラシ</t>
  </si>
  <si>
    <t>イラスト代（バナー）</t>
  </si>
  <si>
    <t>旧・財源研究室関連のチラシ（tii様作成40枚＋財源ダイジェスト版100枚）</t>
  </si>
  <si>
    <t>イラスト代（アイコン）</t>
  </si>
  <si>
    <r>
      <rPr>
        <u/>
        <sz val="10"/>
        <color rgb="FF1155CC"/>
        <rFont val="Arial"/>
        <family val="2"/>
      </rPr>
      <t>すない様</t>
    </r>
    <r>
      <rPr>
        <sz val="10"/>
        <color rgb="FF000000"/>
        <rFont val="Arial"/>
        <scheme val="minor"/>
      </rPr>
      <t>よりカンパ</t>
    </r>
  </si>
  <si>
    <t>20230514カンパ受付開始分</t>
  </si>
  <si>
    <r>
      <rPr>
        <u/>
        <sz val="10"/>
        <color rgb="FF1155CC"/>
        <rFont val="Arial"/>
        <family val="2"/>
      </rPr>
      <t>れーしチャンネル様</t>
    </r>
    <r>
      <rPr>
        <sz val="10"/>
        <color rgb="FF000000"/>
        <rFont val="Arial"/>
        <scheme val="minor"/>
      </rPr>
      <t>よりカンパ</t>
    </r>
  </si>
  <si>
    <t>配送担当さんへ送付</t>
  </si>
  <si>
    <t>インクカートリッジ予備＋頂き物の便箋</t>
  </si>
  <si>
    <t>編集謝礼</t>
  </si>
  <si>
    <t>国会図書館寄贈分送料　配送担当　謝礼2カ月分</t>
  </si>
  <si>
    <t>配送担当立て替え清算</t>
  </si>
  <si>
    <t>BOOTH売り上げ分の原価（⇒元）</t>
  </si>
  <si>
    <t>相殺</t>
  </si>
  <si>
    <t>合同誌購入</t>
  </si>
  <si>
    <t>配送担当　経費清算　サブカル分室分　謝礼</t>
  </si>
  <si>
    <t>https://zaigen-lab.info/pre/wp-content/uploads/2023/01/RD6hz-uC.jpg</t>
  </si>
  <si>
    <r>
      <rPr>
        <u/>
        <sz val="10"/>
        <color rgb="FF1155CC"/>
        <rFont val="Arial"/>
        <family val="2"/>
      </rPr>
      <t>ザムザム様</t>
    </r>
    <r>
      <rPr>
        <sz val="10"/>
        <color rgb="FF000000"/>
        <rFont val="Arial"/>
        <family val="2"/>
      </rPr>
      <t>よりカンパ</t>
    </r>
  </si>
  <si>
    <r>
      <rPr>
        <u/>
        <sz val="10"/>
        <color rgb="FF1155CC"/>
        <rFont val="Arial"/>
        <family val="2"/>
      </rPr>
      <t>ツバクラ様</t>
    </r>
    <r>
      <rPr>
        <sz val="10"/>
        <color rgb="FF000000"/>
        <rFont val="Arial"/>
        <family val="2"/>
      </rPr>
      <t>よりカンパ</t>
    </r>
  </si>
  <si>
    <r>
      <rPr>
        <u/>
        <sz val="10"/>
        <color rgb="FF1155CC"/>
        <rFont val="Arial"/>
        <family val="2"/>
      </rPr>
      <t>しろッツェル様</t>
    </r>
    <r>
      <rPr>
        <sz val="10"/>
        <color rgb="FF000000"/>
        <rFont val="Arial"/>
        <family val="2"/>
      </rPr>
      <t>よりカンパ</t>
    </r>
  </si>
  <si>
    <r>
      <rPr>
        <u/>
        <sz val="10"/>
        <color rgb="FF1155CC"/>
        <rFont val="Arial"/>
        <family val="2"/>
      </rPr>
      <t>あむ様</t>
    </r>
    <r>
      <rPr>
        <sz val="10"/>
        <color rgb="FF000000"/>
        <rFont val="Arial"/>
        <scheme val="minor"/>
      </rPr>
      <t>よりカンパ</t>
    </r>
  </si>
  <si>
    <t>合同誌購入＋890円カンパ</t>
  </si>
  <si>
    <t>A.T様よりカンパ</t>
  </si>
  <si>
    <t>クイックポスト</t>
  </si>
  <si>
    <t>クイックポスト（⇒元）</t>
  </si>
  <si>
    <t>コミケ関連物を引き取り手に送付</t>
  </si>
  <si>
    <t>テーブルクロス等</t>
  </si>
  <si>
    <t>クイックポスト（協力者寄贈分）</t>
  </si>
  <si>
    <t>売り子経費清算</t>
  </si>
  <si>
    <t>電車代往復29640円、品川シーサイドホテル前泊9558円、衣装代3250円、文具（スタンド、スケブ）420円</t>
  </si>
  <si>
    <r>
      <rPr>
        <u/>
        <sz val="10"/>
        <color rgb="FF1155CC"/>
        <rFont val="Arial"/>
        <family val="2"/>
      </rPr>
      <t>まつ様</t>
    </r>
    <r>
      <rPr>
        <sz val="10"/>
        <color rgb="FF000000"/>
        <rFont val="Arial"/>
        <family val="2"/>
      </rPr>
      <t>よりカンパ</t>
    </r>
  </si>
  <si>
    <t>BOOTHサービス利用料（カンパ増額分）</t>
  </si>
  <si>
    <t>売り子へ返却</t>
  </si>
  <si>
    <t>配達担当へ送付</t>
  </si>
  <si>
    <t>BOOTH購入＋1070円カンパ</t>
  </si>
  <si>
    <t>ポスター立て返却送料</t>
  </si>
  <si>
    <t>売り子アーリー入場一部補助</t>
  </si>
  <si>
    <t>コミケ売り上げ</t>
  </si>
  <si>
    <t>新橋アーバンホテルにて前日宿泊</t>
  </si>
  <si>
    <t>ネームプレート購入</t>
  </si>
  <si>
    <t>自動車同乗　高速代　関東某所～新橋</t>
  </si>
  <si>
    <t>配送担当　経費清算　サブカル分室分</t>
  </si>
  <si>
    <t>クイックポスト宛先印刷代 60円＊要改善
コミケ合同誌送付状(原本) 20円</t>
  </si>
  <si>
    <t>値札イラスト印刷＋額縁</t>
  </si>
  <si>
    <t>値札イラスト制作謝礼　⇒たかさん</t>
  </si>
  <si>
    <t>１体¥12,500×２＋税</t>
  </si>
  <si>
    <t>BOOTH購入＋100円カンパ</t>
  </si>
  <si>
    <t>サブカル分室へ確認用小冊子を送付</t>
  </si>
  <si>
    <t>合同誌受け取り場所への関連物送付（財研⇒）</t>
  </si>
  <si>
    <t>値札印刷</t>
  </si>
  <si>
    <t>配布物（チラシ）の送付代（シン⇒売り子）</t>
  </si>
  <si>
    <t>配布物（ポスター）の送付代（シン⇒売り子）</t>
  </si>
  <si>
    <t>サブカル分室へ確認用データ送付</t>
  </si>
  <si>
    <t>たかさん謝礼（分割加工）</t>
  </si>
  <si>
    <t>分割加工代　NOYER FACTORYさん（財源チラシデザイナー）基準
11000÷28枚　＝393　円/枚
たかさん分割加工　　6枚
393×6　＝2358 円</t>
  </si>
  <si>
    <t>NOYER FACTORYさん謝礼（分割加工）</t>
  </si>
  <si>
    <t>財源チラシ＋小川製作所さんグラフの分割加工</t>
  </si>
  <si>
    <t>たかさん謝礼（漫画制作＋画像調整）</t>
  </si>
  <si>
    <t>＊NOYER FACTORYさんへの謝礼も見て、他の処理代をいくらにするか決定</t>
  </si>
  <si>
    <t>参考チラシ送付代（シン⇒元）</t>
  </si>
  <si>
    <t>用途内訳</t>
  </si>
  <si>
    <t>マンガ製作費</t>
  </si>
  <si>
    <t>OPアニメ絵コンテ風フルカラー漫画＆キャラ設定画＆第2話予告漫画</t>
  </si>
  <si>
    <t>キャラ設定画＆アニメ風アイキャッチ画</t>
  </si>
  <si>
    <t>BOOTH売り上げ分の原価（シン⇒）</t>
  </si>
  <si>
    <t>配送関連書類（元⇒合同誌受け取り場所）</t>
  </si>
  <si>
    <t>編集協力者への謝礼＋送料立て替え清算分</t>
  </si>
  <si>
    <t>コミケ関連書類(元⇒売り子)</t>
  </si>
  <si>
    <t>コミケ関連書類(元⇒シン)</t>
  </si>
  <si>
    <t>発注書等の速達郵送料(元⇒編集担当）</t>
  </si>
  <si>
    <t>振込手数料</t>
  </si>
  <si>
    <t>合同誌印刷費</t>
  </si>
  <si>
    <t>サークル参加費</t>
  </si>
  <si>
    <t>コミケ資料郵送代（元⇒シン）</t>
  </si>
  <si>
    <t>シン</t>
  </si>
  <si>
    <t>経費内訳</t>
  </si>
  <si>
    <t>元</t>
  </si>
  <si>
    <t>主な出資者合計</t>
  </si>
  <si>
    <t>内訳比率(%)</t>
  </si>
  <si>
    <t>「薔薇ジャムの作り方」印刷代</t>
    <rPh sb="1" eb="3">
      <t>バラ</t>
    </rPh>
    <rPh sb="7" eb="8">
      <t>ツク</t>
    </rPh>
    <rPh sb="9" eb="10">
      <t>カタ</t>
    </rPh>
    <rPh sb="11" eb="14">
      <t>インサツダイ</t>
    </rPh>
    <phoneticPr fontId="10"/>
  </si>
  <si>
    <r>
      <rPr>
        <sz val="10"/>
        <color theme="1"/>
        <rFont val="ＭＳ ゴシック"/>
        <family val="3"/>
        <charset val="128"/>
      </rPr>
      <t>架空ストア売上清算（ヤンキー本</t>
    </r>
    <r>
      <rPr>
        <sz val="10"/>
        <color theme="1"/>
        <rFont val="Arial"/>
        <family val="2"/>
        <scheme val="minor"/>
      </rPr>
      <t>23</t>
    </r>
    <r>
      <rPr>
        <sz val="10"/>
        <color theme="1"/>
        <rFont val="ＭＳ ゴシック"/>
        <family val="3"/>
        <charset val="128"/>
      </rPr>
      <t>冊　ギャル本</t>
    </r>
    <r>
      <rPr>
        <sz val="10"/>
        <color theme="1"/>
        <rFont val="Arial"/>
        <family val="2"/>
        <scheme val="minor"/>
      </rPr>
      <t>16</t>
    </r>
    <r>
      <rPr>
        <sz val="10"/>
        <color theme="1"/>
        <rFont val="ＭＳ ゴシック"/>
        <family val="3"/>
        <charset val="128"/>
      </rPr>
      <t>冊、薔薇ジャム本</t>
    </r>
    <r>
      <rPr>
        <sz val="10"/>
        <color theme="1"/>
        <rFont val="Arial"/>
        <family val="2"/>
        <scheme val="minor"/>
      </rPr>
      <t>5</t>
    </r>
    <r>
      <rPr>
        <sz val="10"/>
        <color theme="1"/>
        <rFont val="ＭＳ ゴシック"/>
        <family val="3"/>
        <charset val="128"/>
      </rPr>
      <t>冊）</t>
    </r>
    <rPh sb="7" eb="9">
      <t>セイサン</t>
    </rPh>
    <phoneticPr fontId="10"/>
  </si>
  <si>
    <t>残り在庫処分収支</t>
    <rPh sb="0" eb="1">
      <t>ノコ</t>
    </rPh>
    <rPh sb="2" eb="4">
      <t>ザイコ</t>
    </rPh>
    <rPh sb="4" eb="6">
      <t>ショブン</t>
    </rPh>
    <rPh sb="6" eb="8">
      <t>シュウシ</t>
    </rPh>
    <phoneticPr fontId="10"/>
  </si>
  <si>
    <t>会計報告</t>
    <phoneticPr fontId="10"/>
  </si>
  <si>
    <t>現状、全ての経費を公開していません。編集者様への謝礼は（一部）省略しています。</t>
    <phoneticPr fontId="10"/>
  </si>
  <si>
    <t>スマートレター×2送料</t>
    <rPh sb="9" eb="11">
      <t>ソウリョウ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</si>
</sst>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5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u/>
      <sz val="10"/>
      <color rgb="FF0000FF"/>
      <name val="Arial"/>
    </font>
    <font>
      <sz val="10"/>
      <color theme="1"/>
      <name val="Arial"/>
    </font>
    <font>
      <u/>
      <sz val="10"/>
      <color rgb="FF0000FF"/>
      <name val="Arial"/>
    </font>
    <font>
      <sz val="10"/>
      <color rgb="FF0000FF"/>
      <name val="Arial"/>
    </font>
    <font>
      <sz val="11"/>
      <color rgb="FF000000"/>
      <name val="&quot;Arial&quot;"/>
    </font>
    <font>
      <u/>
      <sz val="10"/>
      <color rgb="FF1155CC"/>
      <name val="Arial"/>
      <family val="2"/>
    </font>
    <font>
      <sz val="10"/>
      <color rgb="FF000000"/>
      <name val="Arial"/>
      <family val="2"/>
    </font>
    <font>
      <sz val="6"/>
      <name val="Arial"/>
      <family val="3"/>
      <charset val="128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4" fontId="1" fillId="0" borderId="0" xfId="0" applyNumberFormat="1" applyFont="1"/>
    <xf numFmtId="3" fontId="4" fillId="0" borderId="0" xfId="0" applyNumberFormat="1" applyFont="1"/>
    <xf numFmtId="3" fontId="1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76" fontId="1" fillId="0" borderId="0" xfId="0" applyNumberFormat="1" applyFont="1"/>
    <xf numFmtId="0" fontId="13" fillId="0" borderId="0" xfId="0" applyFont="1"/>
    <xf numFmtId="14" fontId="11" fillId="0" borderId="0" xfId="0" applyNumberFormat="1" applyFont="1"/>
    <xf numFmtId="0" fontId="12" fillId="0" borderId="0" xfId="0" applyFont="1" applyAlignment="1">
      <alignment wrapText="1"/>
    </xf>
    <xf numFmtId="0" fontId="14" fillId="0" borderId="0" xfId="0" applyFont="1"/>
    <xf numFmtId="0" fontId="14" fillId="2" borderId="0" xfId="0" applyFont="1" applyFill="1"/>
    <xf numFmtId="0" fontId="1" fillId="0" borderId="0" xfId="0" applyFont="1" applyFill="1"/>
  </cellXfs>
  <cellStyles count="1">
    <cellStyle name="標準" xfId="0" builtinId="0"/>
  </cellStyles>
  <dxfs count="3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witter.com/tsubakura77" TargetMode="External"/><Relationship Id="rId13" Type="http://schemas.openxmlformats.org/officeDocument/2006/relationships/hyperlink" Target="https://zaigen-lab.info/pre/wp-content/uploads/2023/09/image1-2.jpg" TargetMode="External"/><Relationship Id="rId18" Type="http://schemas.openxmlformats.org/officeDocument/2006/relationships/hyperlink" Target="https://zaigen-lab.booth.pm/items/4774165" TargetMode="External"/><Relationship Id="rId3" Type="http://schemas.openxmlformats.org/officeDocument/2006/relationships/hyperlink" Target="https://zaigen-lab.info/pre/wp-content/uploads/2024/01/image0-rotated.jpeg" TargetMode="External"/><Relationship Id="rId21" Type="http://schemas.openxmlformats.org/officeDocument/2006/relationships/hyperlink" Target="https://twitter.com/zam_spoon" TargetMode="External"/><Relationship Id="rId7" Type="http://schemas.openxmlformats.org/officeDocument/2006/relationships/hyperlink" Target="https://zaigen-lab.info/pre/wp-content/uploads/2023/11/image02.jpeg" TargetMode="External"/><Relationship Id="rId12" Type="http://schemas.openxmlformats.org/officeDocument/2006/relationships/hyperlink" Target="https://zaigen-lab.info/pre/wp-content/uploads/2023/09/image0.jpeg" TargetMode="External"/><Relationship Id="rId17" Type="http://schemas.openxmlformats.org/officeDocument/2006/relationships/hyperlink" Target="https://twitter.com/sunaiver2" TargetMode="External"/><Relationship Id="rId25" Type="http://schemas.openxmlformats.org/officeDocument/2006/relationships/hyperlink" Target="https://twitter.com/Ayahana_ciel" TargetMode="External"/><Relationship Id="rId2" Type="http://schemas.openxmlformats.org/officeDocument/2006/relationships/hyperlink" Target="https://twitter.com/tsubakura77" TargetMode="External"/><Relationship Id="rId16" Type="http://schemas.openxmlformats.org/officeDocument/2006/relationships/hyperlink" Target="https://zaigen-lab.info/pre/wp-content/uploads/2023/08/202308keihi.png" TargetMode="External"/><Relationship Id="rId20" Type="http://schemas.openxmlformats.org/officeDocument/2006/relationships/hyperlink" Target="https://zaigen-lab.info/pre/wp-content/uploads/2023/01/RD6hz-uC.jpg" TargetMode="External"/><Relationship Id="rId1" Type="http://schemas.openxmlformats.org/officeDocument/2006/relationships/hyperlink" Target="https://docs.google.com/spreadsheets/u/1/d/1CEe2q8WGEs0jWS1Nc1HciHqkUOHaNB2Q9yi5xrwCilM/edit" TargetMode="External"/><Relationship Id="rId6" Type="http://schemas.openxmlformats.org/officeDocument/2006/relationships/hyperlink" Target="https://www.amazon.co.jp/dp/B0006L0120?psc=1&amp;ref=ppx_yo2ov_dt_b_product_details" TargetMode="External"/><Relationship Id="rId11" Type="http://schemas.openxmlformats.org/officeDocument/2006/relationships/hyperlink" Target="https://twitter.com/singetukaeru" TargetMode="External"/><Relationship Id="rId24" Type="http://schemas.openxmlformats.org/officeDocument/2006/relationships/hyperlink" Target="https://twitter.com/Iam64522971" TargetMode="External"/><Relationship Id="rId5" Type="http://schemas.openxmlformats.org/officeDocument/2006/relationships/hyperlink" Target="https://www.amazon.co.jp/dp/B09FLBQBX9?psc=1&amp;ref=ppx_yo2ov_dt_b_product_details" TargetMode="External"/><Relationship Id="rId15" Type="http://schemas.openxmlformats.org/officeDocument/2006/relationships/hyperlink" Target="https://twitter.com/kanesuryaiiyone/status/1700083932237357284?s=20" TargetMode="External"/><Relationship Id="rId23" Type="http://schemas.openxmlformats.org/officeDocument/2006/relationships/hyperlink" Target="https://twitter.com/shirotzel" TargetMode="External"/><Relationship Id="rId10" Type="http://schemas.openxmlformats.org/officeDocument/2006/relationships/hyperlink" Target="https://twitter.com/hagaki4" TargetMode="External"/><Relationship Id="rId19" Type="http://schemas.openxmlformats.org/officeDocument/2006/relationships/hyperlink" Target="https://www.youtube.com/channel/UCXppOTxqaS-THFdi2vvaVFw" TargetMode="External"/><Relationship Id="rId4" Type="http://schemas.openxmlformats.org/officeDocument/2006/relationships/hyperlink" Target="https://zaigen-lab.info/pre/wp-content/uploads/2023/12/image12.jpg" TargetMode="External"/><Relationship Id="rId9" Type="http://schemas.openxmlformats.org/officeDocument/2006/relationships/hyperlink" Target="https://zaigen-lab.info/pre/wp-content/uploads/2023/10/image0.jpeg" TargetMode="External"/><Relationship Id="rId14" Type="http://schemas.openxmlformats.org/officeDocument/2006/relationships/hyperlink" Target="https://twitter.com/shirotzel" TargetMode="External"/><Relationship Id="rId22" Type="http://schemas.openxmlformats.org/officeDocument/2006/relationships/hyperlink" Target="https://twitter.com/tsubakura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342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10" sqref="F10"/>
    </sheetView>
  </sheetViews>
  <sheetFormatPr defaultColWidth="12.5703125" defaultRowHeight="15.75" customHeight="1"/>
  <cols>
    <col min="2" max="2" width="8.140625" customWidth="1"/>
    <col min="3" max="3" width="30.5703125" customWidth="1"/>
    <col min="4" max="4" width="8.5703125" customWidth="1"/>
    <col min="5" max="5" width="36.5703125" customWidth="1"/>
    <col min="6" max="6" width="10.7109375" customWidth="1"/>
  </cols>
  <sheetData>
    <row r="1" spans="1:12" ht="12.75">
      <c r="A1" s="14" t="s">
        <v>232</v>
      </c>
      <c r="B1" s="1" t="s">
        <v>1</v>
      </c>
      <c r="C1" s="1">
        <f>SUM(B:B)</f>
        <v>1038694</v>
      </c>
      <c r="D1" s="1" t="s">
        <v>2</v>
      </c>
      <c r="E1" s="1">
        <f>SUM(D:D)</f>
        <v>3100283</v>
      </c>
      <c r="F1" s="1"/>
      <c r="G1" s="1" t="s">
        <v>3</v>
      </c>
      <c r="H1" s="2">
        <f>SUM(B:B)-SUM(D:D)</f>
        <v>-2061589</v>
      </c>
      <c r="J1" s="3" t="s">
        <v>4</v>
      </c>
    </row>
    <row r="2" spans="1:12" ht="12.75">
      <c r="A2" s="1" t="s">
        <v>5</v>
      </c>
      <c r="B2" s="1" t="s">
        <v>6</v>
      </c>
      <c r="C2" s="1" t="s">
        <v>7</v>
      </c>
      <c r="D2" s="1" t="s">
        <v>6</v>
      </c>
      <c r="E2" s="1" t="s">
        <v>7</v>
      </c>
      <c r="F2" s="1" t="s">
        <v>8</v>
      </c>
      <c r="G2" s="1" t="s">
        <v>9</v>
      </c>
      <c r="I2" s="15" t="s">
        <v>233</v>
      </c>
    </row>
    <row r="3" spans="1:12" ht="12.75">
      <c r="A3" s="4">
        <v>45744</v>
      </c>
      <c r="B3" s="1">
        <v>0</v>
      </c>
      <c r="C3" s="1"/>
      <c r="D3" s="1">
        <v>0</v>
      </c>
      <c r="E3" s="11" t="s">
        <v>231</v>
      </c>
      <c r="F3" s="1"/>
      <c r="G3" s="6">
        <f t="shared" ref="G3:G5" si="0">B3-D3+G4</f>
        <v>-2061169</v>
      </c>
      <c r="I3" s="16"/>
    </row>
    <row r="4" spans="1:12" ht="42" customHeight="1">
      <c r="A4" s="4">
        <v>45742</v>
      </c>
      <c r="B4" s="1">
        <v>16782</v>
      </c>
      <c r="C4" s="13" t="s">
        <v>230</v>
      </c>
      <c r="D4" s="1"/>
      <c r="E4" s="1"/>
      <c r="F4" s="1"/>
      <c r="G4" s="6">
        <f t="shared" si="0"/>
        <v>-2061169</v>
      </c>
      <c r="I4" s="16"/>
    </row>
    <row r="5" spans="1:12">
      <c r="A5" s="4">
        <v>45224</v>
      </c>
      <c r="B5" s="1"/>
      <c r="C5" s="1"/>
      <c r="D5" s="1">
        <v>10160</v>
      </c>
      <c r="E5" s="11" t="s">
        <v>229</v>
      </c>
      <c r="F5" s="1" t="s">
        <v>57</v>
      </c>
      <c r="G5" s="6">
        <f t="shared" si="0"/>
        <v>-2077951</v>
      </c>
      <c r="I5" s="16"/>
    </row>
    <row r="6" spans="1:12">
      <c r="A6" s="12">
        <v>45202</v>
      </c>
      <c r="B6" s="1"/>
      <c r="C6" s="1"/>
      <c r="D6" s="1">
        <v>10530</v>
      </c>
      <c r="E6" s="11" t="s">
        <v>229</v>
      </c>
      <c r="F6" s="1" t="s">
        <v>57</v>
      </c>
      <c r="G6" s="6">
        <f>B6-D6+G8</f>
        <v>-2067791</v>
      </c>
      <c r="I6" s="16"/>
    </row>
    <row r="7" spans="1:12" ht="12.75">
      <c r="A7" s="12">
        <v>45647</v>
      </c>
      <c r="B7" s="1"/>
      <c r="C7" s="1"/>
      <c r="D7" s="1">
        <v>420</v>
      </c>
      <c r="E7" s="11" t="s">
        <v>234</v>
      </c>
      <c r="F7" s="1" t="s">
        <v>75</v>
      </c>
      <c r="G7" s="6"/>
      <c r="I7" s="16"/>
    </row>
    <row r="8" spans="1:12">
      <c r="A8" s="4">
        <v>45498</v>
      </c>
      <c r="B8" s="5">
        <v>50000</v>
      </c>
      <c r="C8" s="1" t="s">
        <v>10</v>
      </c>
      <c r="D8" s="6"/>
      <c r="E8" s="1"/>
      <c r="F8" s="1"/>
      <c r="G8" s="6">
        <f t="shared" ref="G8:G262" si="1">B8-D8+G9</f>
        <v>-2057261</v>
      </c>
      <c r="H8" s="1"/>
      <c r="I8" s="1"/>
      <c r="L8" s="1"/>
    </row>
    <row r="9" spans="1:12">
      <c r="A9" s="4">
        <v>45483</v>
      </c>
      <c r="B9" s="5"/>
      <c r="C9" s="1"/>
      <c r="D9" s="6">
        <v>1183</v>
      </c>
      <c r="E9" s="1" t="s">
        <v>11</v>
      </c>
      <c r="F9" s="1" t="s">
        <v>12</v>
      </c>
      <c r="G9" s="6">
        <f t="shared" si="1"/>
        <v>-2107261</v>
      </c>
      <c r="H9" s="1"/>
      <c r="I9" s="1"/>
      <c r="L9" s="1"/>
    </row>
    <row r="10" spans="1:12">
      <c r="A10" s="4">
        <v>45476</v>
      </c>
      <c r="B10" s="5"/>
      <c r="C10" s="1"/>
      <c r="D10" s="6">
        <v>1600</v>
      </c>
      <c r="E10" s="1" t="s">
        <v>13</v>
      </c>
      <c r="F10" s="1" t="s">
        <v>14</v>
      </c>
      <c r="G10" s="6">
        <f t="shared" si="1"/>
        <v>-2106078</v>
      </c>
      <c r="H10" s="1"/>
      <c r="I10" s="1"/>
      <c r="L10" s="1"/>
    </row>
    <row r="11" spans="1:12">
      <c r="A11" s="4">
        <v>45470</v>
      </c>
      <c r="B11" s="5"/>
      <c r="C11" s="1"/>
      <c r="D11" s="6">
        <v>131</v>
      </c>
      <c r="E11" s="1" t="s">
        <v>15</v>
      </c>
      <c r="F11" s="1" t="s">
        <v>12</v>
      </c>
      <c r="G11" s="6">
        <f t="shared" si="1"/>
        <v>-2104478</v>
      </c>
      <c r="H11" s="1"/>
      <c r="I11" s="1"/>
      <c r="L11" s="1"/>
    </row>
    <row r="12" spans="1:12">
      <c r="A12" s="4">
        <v>45470</v>
      </c>
      <c r="B12" s="5">
        <v>1870</v>
      </c>
      <c r="C12" s="1" t="s">
        <v>16</v>
      </c>
      <c r="D12" s="6"/>
      <c r="E12" s="1"/>
      <c r="F12" s="1"/>
      <c r="G12" s="6">
        <f t="shared" si="1"/>
        <v>-2104347</v>
      </c>
      <c r="H12" s="1"/>
      <c r="I12" s="1"/>
      <c r="L12" s="1"/>
    </row>
    <row r="13" spans="1:12">
      <c r="A13" s="4">
        <v>45464</v>
      </c>
      <c r="B13" s="5">
        <v>61440</v>
      </c>
      <c r="C13" s="1" t="s">
        <v>10</v>
      </c>
      <c r="D13" s="6"/>
      <c r="E13" s="1"/>
      <c r="F13" s="1"/>
      <c r="G13" s="6">
        <f t="shared" si="1"/>
        <v>-2106217</v>
      </c>
      <c r="H13" s="1"/>
      <c r="I13" s="1"/>
      <c r="L13" s="1"/>
    </row>
    <row r="14" spans="1:12">
      <c r="A14" s="4">
        <v>45461</v>
      </c>
      <c r="B14" s="5">
        <v>1341</v>
      </c>
      <c r="C14" s="1" t="s">
        <v>17</v>
      </c>
      <c r="D14" s="6"/>
      <c r="E14" s="1"/>
      <c r="F14" s="1"/>
      <c r="G14" s="6">
        <f t="shared" si="1"/>
        <v>-2167657</v>
      </c>
      <c r="H14" s="1"/>
      <c r="I14" s="1"/>
      <c r="L14" s="1"/>
    </row>
    <row r="15" spans="1:12">
      <c r="A15" s="4">
        <v>45452</v>
      </c>
      <c r="B15" s="5"/>
      <c r="C15" s="1"/>
      <c r="D15" s="6">
        <v>370</v>
      </c>
      <c r="E15" s="1" t="s">
        <v>18</v>
      </c>
      <c r="F15" s="1" t="s">
        <v>12</v>
      </c>
      <c r="G15" s="6">
        <f t="shared" si="1"/>
        <v>-2168998</v>
      </c>
      <c r="H15" s="1"/>
      <c r="I15" s="1"/>
      <c r="L15" s="1"/>
    </row>
    <row r="16" spans="1:12">
      <c r="A16" s="4">
        <v>45452</v>
      </c>
      <c r="B16" s="5"/>
      <c r="C16" s="1"/>
      <c r="D16" s="6">
        <f>185*5</f>
        <v>925</v>
      </c>
      <c r="E16" s="1" t="s">
        <v>19</v>
      </c>
      <c r="F16" s="1" t="s">
        <v>12</v>
      </c>
      <c r="G16" s="6">
        <f t="shared" si="1"/>
        <v>-2168628</v>
      </c>
      <c r="H16" s="1"/>
      <c r="I16" s="1"/>
      <c r="L16" s="1"/>
    </row>
    <row r="17" spans="1:12">
      <c r="A17" s="4">
        <v>45452</v>
      </c>
      <c r="B17" s="5"/>
      <c r="C17" s="1"/>
      <c r="D17" s="6">
        <v>2000</v>
      </c>
      <c r="E17" s="1" t="s">
        <v>13</v>
      </c>
      <c r="F17" s="1" t="s">
        <v>14</v>
      </c>
      <c r="G17" s="6">
        <f t="shared" si="1"/>
        <v>-2167703</v>
      </c>
      <c r="H17" s="1"/>
      <c r="I17" s="1"/>
      <c r="L17" s="1"/>
    </row>
    <row r="18" spans="1:12">
      <c r="A18" s="4">
        <v>45451</v>
      </c>
      <c r="B18" s="5"/>
      <c r="C18" s="1"/>
      <c r="D18" s="6">
        <f>185*2</f>
        <v>370</v>
      </c>
      <c r="E18" s="1" t="s">
        <v>20</v>
      </c>
      <c r="F18" s="1" t="s">
        <v>12</v>
      </c>
      <c r="G18" s="6">
        <f t="shared" si="1"/>
        <v>-2165703</v>
      </c>
      <c r="H18" s="1"/>
      <c r="I18" s="1"/>
      <c r="L18" s="1"/>
    </row>
    <row r="19" spans="1:12">
      <c r="A19" s="4">
        <v>45450</v>
      </c>
      <c r="B19" s="5"/>
      <c r="C19" s="1"/>
      <c r="D19" s="6">
        <v>8045</v>
      </c>
      <c r="E19" s="1" t="s">
        <v>21</v>
      </c>
      <c r="F19" s="1" t="s">
        <v>12</v>
      </c>
      <c r="G19" s="6">
        <f t="shared" si="1"/>
        <v>-2165333</v>
      </c>
      <c r="H19" s="1"/>
      <c r="I19" s="1"/>
      <c r="L19" s="1"/>
    </row>
    <row r="20" spans="1:12">
      <c r="A20" s="4">
        <v>45444</v>
      </c>
      <c r="B20" s="5"/>
      <c r="C20" s="1"/>
      <c r="D20" s="6">
        <f>185*4</f>
        <v>740</v>
      </c>
      <c r="E20" s="1" t="s">
        <v>22</v>
      </c>
      <c r="F20" s="1" t="s">
        <v>12</v>
      </c>
      <c r="G20" s="6">
        <f t="shared" si="1"/>
        <v>-2157288</v>
      </c>
      <c r="H20" s="1"/>
      <c r="I20" s="1"/>
      <c r="L20" s="1"/>
    </row>
    <row r="21" spans="1:12">
      <c r="A21" s="4">
        <v>45443</v>
      </c>
      <c r="B21" s="5"/>
      <c r="C21" s="1"/>
      <c r="D21" s="6">
        <f t="shared" ref="D21:D22" si="2">6*185</f>
        <v>1110</v>
      </c>
      <c r="E21" s="1" t="s">
        <v>23</v>
      </c>
      <c r="F21" s="1" t="s">
        <v>12</v>
      </c>
      <c r="G21" s="6">
        <f t="shared" si="1"/>
        <v>-2156548</v>
      </c>
      <c r="H21" s="1"/>
      <c r="I21" s="1"/>
      <c r="L21" s="1"/>
    </row>
    <row r="22" spans="1:12">
      <c r="A22" s="4">
        <v>45442</v>
      </c>
      <c r="B22" s="5"/>
      <c r="C22" s="1"/>
      <c r="D22" s="6">
        <f t="shared" si="2"/>
        <v>1110</v>
      </c>
      <c r="E22" s="1" t="s">
        <v>23</v>
      </c>
      <c r="F22" s="1" t="s">
        <v>12</v>
      </c>
      <c r="G22" s="6">
        <f t="shared" si="1"/>
        <v>-2155438</v>
      </c>
      <c r="H22" s="1"/>
      <c r="I22" s="1"/>
      <c r="L22" s="1"/>
    </row>
    <row r="23" spans="1:12">
      <c r="A23" s="4">
        <v>45441</v>
      </c>
      <c r="B23" s="5"/>
      <c r="C23" s="1"/>
      <c r="D23" s="6">
        <f>185*3</f>
        <v>555</v>
      </c>
      <c r="E23" s="1" t="s">
        <v>24</v>
      </c>
      <c r="F23" s="1" t="s">
        <v>12</v>
      </c>
      <c r="G23" s="6">
        <f t="shared" si="1"/>
        <v>-2154328</v>
      </c>
      <c r="H23" s="1"/>
      <c r="I23" s="1"/>
      <c r="L23" s="1"/>
    </row>
    <row r="24" spans="1:12">
      <c r="A24" s="4">
        <v>45441</v>
      </c>
      <c r="B24" s="5"/>
      <c r="C24" s="1"/>
      <c r="D24" s="6">
        <v>428</v>
      </c>
      <c r="E24" s="1" t="s">
        <v>25</v>
      </c>
      <c r="F24" s="1" t="s">
        <v>14</v>
      </c>
      <c r="G24" s="6">
        <f t="shared" si="1"/>
        <v>-2153773</v>
      </c>
      <c r="H24" s="1"/>
      <c r="I24" s="1"/>
      <c r="L24" s="1"/>
    </row>
    <row r="25" spans="1:12">
      <c r="A25" s="4">
        <v>45440</v>
      </c>
      <c r="B25" s="5"/>
      <c r="C25" s="1"/>
      <c r="D25" s="6">
        <f>185*2</f>
        <v>370</v>
      </c>
      <c r="E25" s="1" t="s">
        <v>20</v>
      </c>
      <c r="F25" s="1" t="s">
        <v>12</v>
      </c>
      <c r="G25" s="6">
        <f t="shared" si="1"/>
        <v>-2153345</v>
      </c>
      <c r="H25" s="1"/>
      <c r="I25" s="1"/>
      <c r="L25" s="1"/>
    </row>
    <row r="26" spans="1:12">
      <c r="A26" s="4">
        <v>45439</v>
      </c>
      <c r="B26" s="5"/>
      <c r="C26" s="1"/>
      <c r="D26" s="6">
        <f>185*3</f>
        <v>555</v>
      </c>
      <c r="E26" s="1" t="s">
        <v>24</v>
      </c>
      <c r="F26" s="1" t="s">
        <v>12</v>
      </c>
      <c r="G26" s="6">
        <f t="shared" si="1"/>
        <v>-2152975</v>
      </c>
      <c r="H26" s="1"/>
      <c r="I26" s="1"/>
      <c r="L26" s="1"/>
    </row>
    <row r="27" spans="1:12">
      <c r="A27" s="4">
        <v>45438</v>
      </c>
      <c r="B27" s="5"/>
      <c r="C27" s="1"/>
      <c r="D27" s="6">
        <f>185*9</f>
        <v>1665</v>
      </c>
      <c r="E27" s="1" t="s">
        <v>26</v>
      </c>
      <c r="F27" s="1" t="s">
        <v>12</v>
      </c>
      <c r="G27" s="6">
        <f t="shared" si="1"/>
        <v>-2152420</v>
      </c>
      <c r="H27" s="1"/>
      <c r="I27" s="1"/>
      <c r="L27" s="1"/>
    </row>
    <row r="28" spans="1:12">
      <c r="A28" s="4">
        <v>45437</v>
      </c>
      <c r="B28" s="5"/>
      <c r="C28" s="1"/>
      <c r="D28" s="6">
        <f>185*8</f>
        <v>1480</v>
      </c>
      <c r="E28" s="1" t="s">
        <v>27</v>
      </c>
      <c r="F28" s="1" t="s">
        <v>12</v>
      </c>
      <c r="G28" s="6">
        <f t="shared" si="1"/>
        <v>-2150755</v>
      </c>
      <c r="H28" s="1"/>
      <c r="I28" s="1"/>
      <c r="L28" s="1"/>
    </row>
    <row r="29" spans="1:12">
      <c r="A29" s="4">
        <v>45436</v>
      </c>
      <c r="B29" s="5"/>
      <c r="C29" s="1"/>
      <c r="D29" s="6">
        <f>185*2</f>
        <v>370</v>
      </c>
      <c r="E29" s="1" t="s">
        <v>20</v>
      </c>
      <c r="F29" s="1" t="s">
        <v>12</v>
      </c>
      <c r="G29" s="6">
        <f t="shared" si="1"/>
        <v>-2149275</v>
      </c>
      <c r="H29" s="1"/>
      <c r="I29" s="1"/>
      <c r="L29" s="1"/>
    </row>
    <row r="30" spans="1:12">
      <c r="A30" s="4">
        <v>45435</v>
      </c>
      <c r="B30" s="5"/>
      <c r="C30" s="1"/>
      <c r="D30" s="6">
        <f t="shared" ref="D30:D31" si="3">185*3</f>
        <v>555</v>
      </c>
      <c r="E30" s="1" t="s">
        <v>24</v>
      </c>
      <c r="F30" s="1" t="s">
        <v>12</v>
      </c>
      <c r="G30" s="6">
        <f t="shared" si="1"/>
        <v>-2148905</v>
      </c>
      <c r="H30" s="1"/>
      <c r="I30" s="1"/>
      <c r="L30" s="1"/>
    </row>
    <row r="31" spans="1:12">
      <c r="A31" s="4">
        <v>45434</v>
      </c>
      <c r="B31" s="5"/>
      <c r="C31" s="1"/>
      <c r="D31" s="6">
        <f t="shared" si="3"/>
        <v>555</v>
      </c>
      <c r="E31" s="1" t="s">
        <v>24</v>
      </c>
      <c r="F31" s="1" t="s">
        <v>12</v>
      </c>
      <c r="G31" s="6">
        <f t="shared" si="1"/>
        <v>-2148350</v>
      </c>
      <c r="H31" s="1"/>
      <c r="I31" s="1"/>
      <c r="L31" s="1"/>
    </row>
    <row r="32" spans="1:12">
      <c r="A32" s="4">
        <v>45433</v>
      </c>
      <c r="B32" s="5"/>
      <c r="C32" s="1"/>
      <c r="D32" s="6">
        <f t="shared" ref="D32:D33" si="4">185*4</f>
        <v>740</v>
      </c>
      <c r="E32" s="1" t="s">
        <v>22</v>
      </c>
      <c r="F32" s="1" t="s">
        <v>12</v>
      </c>
      <c r="G32" s="6">
        <f t="shared" si="1"/>
        <v>-2147795</v>
      </c>
      <c r="H32" s="1"/>
      <c r="I32" s="1"/>
      <c r="L32" s="1"/>
    </row>
    <row r="33" spans="1:12">
      <c r="A33" s="4">
        <v>45432</v>
      </c>
      <c r="B33" s="5"/>
      <c r="C33" s="1"/>
      <c r="D33" s="6">
        <f t="shared" si="4"/>
        <v>740</v>
      </c>
      <c r="E33" s="1" t="s">
        <v>22</v>
      </c>
      <c r="F33" s="1" t="s">
        <v>12</v>
      </c>
      <c r="G33" s="6">
        <f t="shared" si="1"/>
        <v>-2147055</v>
      </c>
      <c r="H33" s="1"/>
      <c r="I33" s="1"/>
      <c r="L33" s="1"/>
    </row>
    <row r="34" spans="1:12">
      <c r="A34" s="4">
        <v>45431</v>
      </c>
      <c r="B34" s="5"/>
      <c r="C34" s="1"/>
      <c r="D34" s="6">
        <f>185*5</f>
        <v>925</v>
      </c>
      <c r="E34" s="1" t="s">
        <v>19</v>
      </c>
      <c r="F34" s="1" t="s">
        <v>12</v>
      </c>
      <c r="G34" s="6">
        <f t="shared" si="1"/>
        <v>-2146315</v>
      </c>
      <c r="H34" s="1"/>
      <c r="I34" s="1"/>
      <c r="L34" s="1"/>
    </row>
    <row r="35" spans="1:12">
      <c r="A35" s="4">
        <v>45430</v>
      </c>
      <c r="B35" s="5"/>
      <c r="C35" s="1"/>
      <c r="D35" s="6">
        <v>2450</v>
      </c>
      <c r="E35" s="1" t="s">
        <v>28</v>
      </c>
      <c r="F35" s="1" t="s">
        <v>14</v>
      </c>
      <c r="G35" s="6">
        <f t="shared" si="1"/>
        <v>-2145390</v>
      </c>
      <c r="H35" s="1"/>
      <c r="I35" s="1"/>
      <c r="L35" s="1"/>
    </row>
    <row r="36" spans="1:12">
      <c r="A36" s="4">
        <v>45430</v>
      </c>
      <c r="B36" s="5"/>
      <c r="C36" s="1"/>
      <c r="D36" s="6">
        <f>185*8</f>
        <v>1480</v>
      </c>
      <c r="E36" s="1" t="s">
        <v>27</v>
      </c>
      <c r="F36" s="1" t="s">
        <v>12</v>
      </c>
      <c r="G36" s="6">
        <f t="shared" si="1"/>
        <v>-2142940</v>
      </c>
      <c r="H36" s="1"/>
      <c r="I36" s="1"/>
      <c r="L36" s="1"/>
    </row>
    <row r="37" spans="1:12">
      <c r="A37" s="4">
        <v>45428</v>
      </c>
      <c r="B37" s="5"/>
      <c r="C37" s="1"/>
      <c r="D37" s="6">
        <f>185*15</f>
        <v>2775</v>
      </c>
      <c r="E37" s="1" t="s">
        <v>29</v>
      </c>
      <c r="F37" s="1" t="s">
        <v>12</v>
      </c>
      <c r="G37" s="6">
        <f t="shared" si="1"/>
        <v>-2141460</v>
      </c>
      <c r="H37" s="1"/>
      <c r="I37" s="1"/>
      <c r="L37" s="1"/>
    </row>
    <row r="38" spans="1:12">
      <c r="A38" s="4">
        <v>45427</v>
      </c>
      <c r="B38" s="5"/>
      <c r="C38" s="1"/>
      <c r="D38" s="6">
        <f t="shared" ref="D38:D39" si="5">185*2</f>
        <v>370</v>
      </c>
      <c r="E38" s="1" t="s">
        <v>20</v>
      </c>
      <c r="F38" s="1" t="s">
        <v>12</v>
      </c>
      <c r="G38" s="6">
        <f t="shared" si="1"/>
        <v>-2138685</v>
      </c>
      <c r="H38" s="1"/>
      <c r="I38" s="1"/>
      <c r="L38" s="1"/>
    </row>
    <row r="39" spans="1:12">
      <c r="A39" s="4">
        <v>45424</v>
      </c>
      <c r="B39" s="5"/>
      <c r="C39" s="1"/>
      <c r="D39" s="6">
        <f t="shared" si="5"/>
        <v>370</v>
      </c>
      <c r="E39" s="1" t="s">
        <v>20</v>
      </c>
      <c r="F39" s="1" t="s">
        <v>12</v>
      </c>
      <c r="G39" s="6">
        <f t="shared" si="1"/>
        <v>-2138315</v>
      </c>
      <c r="H39" s="1"/>
      <c r="I39" s="1"/>
      <c r="L39" s="1"/>
    </row>
    <row r="40" spans="1:12">
      <c r="A40" s="4">
        <v>45423</v>
      </c>
      <c r="B40" s="5"/>
      <c r="C40" s="1"/>
      <c r="D40" s="6">
        <f>185*5</f>
        <v>925</v>
      </c>
      <c r="E40" s="1" t="s">
        <v>19</v>
      </c>
      <c r="F40" s="1" t="s">
        <v>12</v>
      </c>
      <c r="G40" s="6">
        <f t="shared" si="1"/>
        <v>-2137945</v>
      </c>
      <c r="H40" s="1"/>
      <c r="I40" s="1"/>
      <c r="L40" s="1"/>
    </row>
    <row r="41" spans="1:12">
      <c r="A41" s="4">
        <v>45422</v>
      </c>
      <c r="B41" s="5"/>
      <c r="C41" s="1"/>
      <c r="D41" s="6">
        <f>185*4</f>
        <v>740</v>
      </c>
      <c r="E41" s="1" t="s">
        <v>22</v>
      </c>
      <c r="F41" s="1" t="s">
        <v>12</v>
      </c>
      <c r="G41" s="6">
        <f t="shared" si="1"/>
        <v>-2137020</v>
      </c>
      <c r="H41" s="1"/>
      <c r="I41" s="1"/>
      <c r="L41" s="1"/>
    </row>
    <row r="42" spans="1:12">
      <c r="A42" s="4">
        <v>45421</v>
      </c>
      <c r="B42" s="5"/>
      <c r="C42" s="1"/>
      <c r="D42" s="6">
        <v>3420</v>
      </c>
      <c r="E42" s="1" t="s">
        <v>30</v>
      </c>
      <c r="F42" s="1" t="s">
        <v>12</v>
      </c>
      <c r="G42" s="6">
        <f t="shared" si="1"/>
        <v>-2136280</v>
      </c>
      <c r="H42" s="1"/>
      <c r="I42" s="1"/>
      <c r="L42" s="1"/>
    </row>
    <row r="43" spans="1:12">
      <c r="A43" s="4">
        <v>45420</v>
      </c>
      <c r="B43" s="5"/>
      <c r="C43" s="1"/>
      <c r="D43" s="6">
        <f>6*185</f>
        <v>1110</v>
      </c>
      <c r="E43" s="1" t="s">
        <v>23</v>
      </c>
      <c r="F43" s="1" t="s">
        <v>12</v>
      </c>
      <c r="G43" s="6">
        <f t="shared" si="1"/>
        <v>-2132860</v>
      </c>
      <c r="H43" s="1"/>
      <c r="I43" s="1"/>
      <c r="L43" s="1"/>
    </row>
    <row r="44" spans="1:12">
      <c r="A44" s="4">
        <v>45419</v>
      </c>
      <c r="B44" s="5">
        <v>10000</v>
      </c>
      <c r="C44" s="3" t="s">
        <v>31</v>
      </c>
      <c r="D44" s="6"/>
      <c r="E44" s="1"/>
      <c r="F44" s="1"/>
      <c r="G44" s="6">
        <f t="shared" si="1"/>
        <v>-2131750</v>
      </c>
      <c r="H44" s="1"/>
      <c r="I44" s="1"/>
      <c r="L44" s="1"/>
    </row>
    <row r="45" spans="1:12">
      <c r="A45" s="4">
        <v>45419</v>
      </c>
      <c r="B45" s="5"/>
      <c r="C45" s="1"/>
      <c r="D45" s="6">
        <f>185*5</f>
        <v>925</v>
      </c>
      <c r="E45" s="1" t="s">
        <v>19</v>
      </c>
      <c r="F45" s="1" t="s">
        <v>12</v>
      </c>
      <c r="G45" s="6">
        <f t="shared" si="1"/>
        <v>-2141750</v>
      </c>
      <c r="H45" s="1"/>
      <c r="I45" s="1"/>
      <c r="L45" s="1"/>
    </row>
    <row r="46" spans="1:12">
      <c r="A46" s="4">
        <v>45418</v>
      </c>
      <c r="B46" s="5"/>
      <c r="C46" s="1"/>
      <c r="D46" s="6">
        <f>185*3</f>
        <v>555</v>
      </c>
      <c r="E46" s="1" t="s">
        <v>24</v>
      </c>
      <c r="F46" s="1" t="s">
        <v>12</v>
      </c>
      <c r="G46" s="6">
        <f t="shared" si="1"/>
        <v>-2140825</v>
      </c>
      <c r="H46" s="1"/>
      <c r="I46" s="1"/>
      <c r="L46" s="1"/>
    </row>
    <row r="47" spans="1:12">
      <c r="A47" s="4">
        <v>45415</v>
      </c>
      <c r="B47" s="5"/>
      <c r="C47" s="1"/>
      <c r="D47" s="6">
        <v>185</v>
      </c>
      <c r="E47" s="1" t="s">
        <v>32</v>
      </c>
      <c r="F47" s="1" t="s">
        <v>12</v>
      </c>
      <c r="G47" s="6">
        <f t="shared" si="1"/>
        <v>-2140270</v>
      </c>
      <c r="H47" s="1"/>
      <c r="I47" s="1"/>
      <c r="L47" s="1"/>
    </row>
    <row r="48" spans="1:12">
      <c r="A48" s="4">
        <v>45414</v>
      </c>
      <c r="B48" s="5"/>
      <c r="C48" s="1"/>
      <c r="D48" s="6">
        <v>6500</v>
      </c>
      <c r="E48" s="1" t="s">
        <v>33</v>
      </c>
      <c r="F48" s="1" t="s">
        <v>12</v>
      </c>
      <c r="G48" s="6">
        <f t="shared" si="1"/>
        <v>-2140085</v>
      </c>
      <c r="H48" s="1"/>
      <c r="I48" s="1"/>
      <c r="L48" s="1"/>
    </row>
    <row r="49" spans="1:12">
      <c r="A49" s="4">
        <v>45414</v>
      </c>
      <c r="B49" s="5">
        <v>39652</v>
      </c>
      <c r="C49" s="1" t="s">
        <v>34</v>
      </c>
      <c r="D49" s="6"/>
      <c r="E49" s="1"/>
      <c r="F49" s="1"/>
      <c r="G49" s="6">
        <f t="shared" si="1"/>
        <v>-2133585</v>
      </c>
      <c r="H49" s="1"/>
      <c r="I49" s="1"/>
      <c r="L49" s="1"/>
    </row>
    <row r="50" spans="1:12">
      <c r="A50" s="4">
        <v>45412</v>
      </c>
      <c r="B50" s="6">
        <v>4416</v>
      </c>
      <c r="C50" s="1" t="s">
        <v>35</v>
      </c>
      <c r="D50" s="6"/>
      <c r="E50" s="1"/>
      <c r="F50" s="1"/>
      <c r="G50" s="6">
        <f t="shared" si="1"/>
        <v>-2173237</v>
      </c>
      <c r="H50" s="1"/>
      <c r="I50" s="1"/>
      <c r="L50" s="1"/>
    </row>
    <row r="51" spans="1:12">
      <c r="A51" s="4">
        <v>45409</v>
      </c>
      <c r="B51" s="6">
        <v>700</v>
      </c>
      <c r="C51" s="1" t="s">
        <v>36</v>
      </c>
      <c r="D51" s="6"/>
      <c r="E51" s="1"/>
      <c r="F51" s="1"/>
      <c r="G51" s="6">
        <f t="shared" si="1"/>
        <v>-2177653</v>
      </c>
      <c r="H51" s="1"/>
      <c r="I51" s="1"/>
      <c r="L51" s="1"/>
    </row>
    <row r="52" spans="1:12">
      <c r="A52" s="4">
        <v>45409</v>
      </c>
      <c r="B52" s="6"/>
      <c r="C52" s="1"/>
      <c r="D52" s="6">
        <v>60000</v>
      </c>
      <c r="E52" s="1" t="s">
        <v>37</v>
      </c>
      <c r="F52" s="1" t="s">
        <v>12</v>
      </c>
      <c r="G52" s="6">
        <f t="shared" si="1"/>
        <v>-2178353</v>
      </c>
      <c r="H52" s="1"/>
      <c r="I52" s="1"/>
      <c r="L52" s="1"/>
    </row>
    <row r="53" spans="1:12">
      <c r="A53" s="4">
        <v>45403</v>
      </c>
      <c r="B53" s="6"/>
      <c r="C53" s="1"/>
      <c r="D53" s="6">
        <v>3060</v>
      </c>
      <c r="E53" s="1" t="s">
        <v>38</v>
      </c>
      <c r="F53" s="1" t="s">
        <v>12</v>
      </c>
      <c r="G53" s="6">
        <f t="shared" si="1"/>
        <v>-2118353</v>
      </c>
      <c r="H53" s="1"/>
      <c r="I53" s="1"/>
      <c r="L53" s="1"/>
    </row>
    <row r="54" spans="1:12">
      <c r="A54" s="4">
        <v>45402</v>
      </c>
      <c r="B54" s="6"/>
      <c r="C54" s="1"/>
      <c r="D54" s="6">
        <v>1520</v>
      </c>
      <c r="E54" s="1" t="s">
        <v>39</v>
      </c>
      <c r="F54" s="1" t="s">
        <v>12</v>
      </c>
      <c r="G54" s="6">
        <f t="shared" si="1"/>
        <v>-2115293</v>
      </c>
      <c r="H54" s="1"/>
      <c r="I54" s="1"/>
      <c r="L54" s="1"/>
    </row>
    <row r="55" spans="1:12">
      <c r="A55" s="4">
        <v>45401</v>
      </c>
      <c r="B55" s="6"/>
      <c r="C55" s="1"/>
      <c r="D55" s="6">
        <v>390</v>
      </c>
      <c r="E55" s="1" t="s">
        <v>20</v>
      </c>
      <c r="F55" s="1" t="s">
        <v>12</v>
      </c>
      <c r="G55" s="6">
        <f t="shared" si="1"/>
        <v>-2113773</v>
      </c>
      <c r="H55" s="1"/>
      <c r="I55" s="1"/>
      <c r="L55" s="1"/>
    </row>
    <row r="56" spans="1:12">
      <c r="A56" s="4">
        <v>45396</v>
      </c>
      <c r="B56" s="6"/>
      <c r="C56" s="1"/>
      <c r="D56" s="6">
        <v>185</v>
      </c>
      <c r="E56" s="1" t="s">
        <v>32</v>
      </c>
      <c r="F56" s="1" t="s">
        <v>12</v>
      </c>
      <c r="G56" s="6">
        <f t="shared" si="1"/>
        <v>-2113383</v>
      </c>
      <c r="H56" s="1"/>
      <c r="I56" s="1"/>
      <c r="L56" s="1"/>
    </row>
    <row r="57" spans="1:12">
      <c r="A57" s="4">
        <v>45395</v>
      </c>
      <c r="B57" s="6">
        <v>4630</v>
      </c>
      <c r="C57" s="1" t="s">
        <v>34</v>
      </c>
      <c r="D57" s="6"/>
      <c r="E57" s="1"/>
      <c r="F57" s="1"/>
      <c r="G57" s="6">
        <f t="shared" si="1"/>
        <v>-2113198</v>
      </c>
      <c r="H57" s="1"/>
      <c r="I57" s="1"/>
      <c r="L57" s="1"/>
    </row>
    <row r="58" spans="1:12">
      <c r="A58" s="4">
        <v>45392</v>
      </c>
      <c r="B58" s="6"/>
      <c r="C58" s="1"/>
      <c r="D58" s="6">
        <v>6000</v>
      </c>
      <c r="E58" s="1" t="s">
        <v>30</v>
      </c>
      <c r="F58" s="1" t="s">
        <v>12</v>
      </c>
      <c r="G58" s="6">
        <f t="shared" si="1"/>
        <v>-2117828</v>
      </c>
      <c r="H58" s="1"/>
      <c r="I58" s="1"/>
      <c r="L58" s="1"/>
    </row>
    <row r="59" spans="1:12">
      <c r="A59" s="4">
        <v>45388</v>
      </c>
      <c r="B59" s="6"/>
      <c r="C59" s="1"/>
      <c r="D59" s="6">
        <v>1440</v>
      </c>
      <c r="E59" s="1" t="s">
        <v>40</v>
      </c>
      <c r="F59" s="1" t="s">
        <v>12</v>
      </c>
      <c r="G59" s="6">
        <f t="shared" si="1"/>
        <v>-2111828</v>
      </c>
      <c r="H59" s="1"/>
      <c r="I59" s="1"/>
      <c r="L59" s="1"/>
    </row>
    <row r="60" spans="1:12">
      <c r="A60" s="4">
        <v>45387</v>
      </c>
      <c r="B60" s="6"/>
      <c r="C60" s="1"/>
      <c r="D60" s="6">
        <v>1100</v>
      </c>
      <c r="E60" s="1" t="s">
        <v>41</v>
      </c>
      <c r="F60" s="1" t="s">
        <v>12</v>
      </c>
      <c r="G60" s="6">
        <f t="shared" si="1"/>
        <v>-2110388</v>
      </c>
      <c r="H60" s="1"/>
      <c r="I60" s="1"/>
      <c r="L60" s="1"/>
    </row>
    <row r="61" spans="1:12">
      <c r="A61" s="4">
        <v>45383</v>
      </c>
      <c r="B61" s="6"/>
      <c r="C61" s="1"/>
      <c r="D61" s="6">
        <v>250000</v>
      </c>
      <c r="E61" s="1" t="s">
        <v>42</v>
      </c>
      <c r="F61" s="1" t="s">
        <v>12</v>
      </c>
      <c r="G61" s="6">
        <f t="shared" si="1"/>
        <v>-2109288</v>
      </c>
      <c r="H61" s="1"/>
      <c r="I61" s="1"/>
      <c r="L61" s="1"/>
    </row>
    <row r="62" spans="1:12">
      <c r="A62" s="4">
        <v>45383</v>
      </c>
      <c r="B62" s="6">
        <v>8820</v>
      </c>
      <c r="C62" s="1" t="s">
        <v>17</v>
      </c>
      <c r="D62" s="6"/>
      <c r="E62" s="1"/>
      <c r="F62" s="1"/>
      <c r="G62" s="6">
        <f t="shared" si="1"/>
        <v>-1859288</v>
      </c>
      <c r="H62" s="1"/>
      <c r="I62" s="1"/>
      <c r="L62" s="1"/>
    </row>
    <row r="63" spans="1:12">
      <c r="A63" s="4">
        <v>45383</v>
      </c>
      <c r="B63" s="6"/>
      <c r="C63" s="1"/>
      <c r="D63" s="6">
        <v>1100</v>
      </c>
      <c r="E63" s="1" t="s">
        <v>41</v>
      </c>
      <c r="F63" s="1" t="s">
        <v>12</v>
      </c>
      <c r="G63" s="6">
        <f t="shared" si="1"/>
        <v>-1868108</v>
      </c>
      <c r="H63" s="1"/>
      <c r="I63" s="1"/>
      <c r="L63" s="1"/>
    </row>
    <row r="64" spans="1:12">
      <c r="A64" s="4">
        <v>45382</v>
      </c>
      <c r="B64" s="6"/>
      <c r="C64" s="1"/>
      <c r="D64" s="6">
        <v>1080</v>
      </c>
      <c r="E64" s="1" t="s">
        <v>40</v>
      </c>
      <c r="F64" s="1" t="s">
        <v>12</v>
      </c>
      <c r="G64" s="6">
        <f t="shared" si="1"/>
        <v>-1867008</v>
      </c>
      <c r="H64" s="1"/>
      <c r="I64" s="1"/>
      <c r="L64" s="1"/>
    </row>
    <row r="65" spans="1:12">
      <c r="A65" s="4">
        <v>45379</v>
      </c>
      <c r="B65" s="6"/>
      <c r="C65" s="1"/>
      <c r="D65" s="6">
        <v>180</v>
      </c>
      <c r="E65" s="1" t="s">
        <v>43</v>
      </c>
      <c r="F65" s="1" t="s">
        <v>12</v>
      </c>
      <c r="G65" s="6">
        <f t="shared" si="1"/>
        <v>-1865928</v>
      </c>
      <c r="H65" s="1"/>
      <c r="I65" s="1"/>
      <c r="L65" s="1"/>
    </row>
    <row r="66" spans="1:12">
      <c r="A66" s="4">
        <v>45370</v>
      </c>
      <c r="B66" s="6">
        <v>540</v>
      </c>
      <c r="C66" s="1" t="s">
        <v>44</v>
      </c>
      <c r="D66" s="6">
        <v>79</v>
      </c>
      <c r="E66" s="1" t="s">
        <v>45</v>
      </c>
      <c r="F66" s="1" t="s">
        <v>12</v>
      </c>
      <c r="G66" s="6">
        <f t="shared" si="1"/>
        <v>-1865748</v>
      </c>
      <c r="H66" s="1"/>
      <c r="I66" s="1"/>
      <c r="L66" s="1"/>
    </row>
    <row r="67" spans="1:12">
      <c r="A67" s="4">
        <v>45370</v>
      </c>
      <c r="B67" s="6"/>
      <c r="C67" s="1"/>
      <c r="D67" s="6">
        <v>1200</v>
      </c>
      <c r="E67" s="1" t="s">
        <v>40</v>
      </c>
      <c r="F67" s="1" t="s">
        <v>12</v>
      </c>
      <c r="G67" s="6">
        <f t="shared" si="1"/>
        <v>-1866209</v>
      </c>
      <c r="H67" s="1"/>
      <c r="I67" s="1"/>
      <c r="L67" s="1"/>
    </row>
    <row r="68" spans="1:12">
      <c r="A68" s="4">
        <v>45370</v>
      </c>
      <c r="B68" s="6"/>
      <c r="C68" s="1"/>
      <c r="D68" s="6">
        <v>1200</v>
      </c>
      <c r="E68" s="1" t="s">
        <v>40</v>
      </c>
      <c r="F68" s="1" t="s">
        <v>12</v>
      </c>
      <c r="G68" s="6">
        <f t="shared" si="1"/>
        <v>-1865009</v>
      </c>
      <c r="H68" s="1"/>
      <c r="I68" s="1"/>
      <c r="L68" s="1"/>
    </row>
    <row r="69" spans="1:12">
      <c r="A69" s="4">
        <v>45368</v>
      </c>
      <c r="B69" s="6"/>
      <c r="C69" s="1"/>
      <c r="D69" s="6">
        <v>180</v>
      </c>
      <c r="E69" s="1" t="s">
        <v>43</v>
      </c>
      <c r="F69" s="1" t="s">
        <v>12</v>
      </c>
      <c r="G69" s="6">
        <f t="shared" si="1"/>
        <v>-1863809</v>
      </c>
      <c r="H69" s="1"/>
      <c r="I69" s="1"/>
      <c r="L69" s="1"/>
    </row>
    <row r="70" spans="1:12">
      <c r="A70" s="4">
        <v>45368</v>
      </c>
      <c r="B70" s="6"/>
      <c r="C70" s="1"/>
      <c r="D70" s="6">
        <v>6400</v>
      </c>
      <c r="E70" s="1" t="s">
        <v>46</v>
      </c>
      <c r="F70" s="1" t="s">
        <v>14</v>
      </c>
      <c r="G70" s="6">
        <f t="shared" si="1"/>
        <v>-1863629</v>
      </c>
      <c r="H70" s="1"/>
      <c r="I70" s="1"/>
      <c r="L70" s="1"/>
    </row>
    <row r="71" spans="1:12">
      <c r="A71" s="4">
        <v>45366</v>
      </c>
      <c r="B71" s="6"/>
      <c r="C71" s="1"/>
      <c r="D71" s="6">
        <v>180</v>
      </c>
      <c r="E71" s="1" t="s">
        <v>43</v>
      </c>
      <c r="F71" s="1" t="s">
        <v>12</v>
      </c>
      <c r="G71" s="6">
        <f t="shared" si="1"/>
        <v>-1857229</v>
      </c>
      <c r="H71" s="1"/>
      <c r="I71" s="1"/>
      <c r="L71" s="1"/>
    </row>
    <row r="72" spans="1:12">
      <c r="A72" s="4">
        <v>45364</v>
      </c>
      <c r="B72" s="6"/>
      <c r="C72" s="1"/>
      <c r="D72" s="6">
        <v>180</v>
      </c>
      <c r="E72" s="1" t="s">
        <v>43</v>
      </c>
      <c r="F72" s="1" t="s">
        <v>12</v>
      </c>
      <c r="G72" s="6">
        <f t="shared" si="1"/>
        <v>-1857049</v>
      </c>
      <c r="H72" s="1"/>
      <c r="I72" s="1"/>
      <c r="L72" s="1"/>
    </row>
    <row r="73" spans="1:12">
      <c r="A73" s="4">
        <v>45364</v>
      </c>
      <c r="B73" s="6"/>
      <c r="C73" s="1"/>
      <c r="D73" s="6">
        <v>760</v>
      </c>
      <c r="E73" s="1" t="s">
        <v>47</v>
      </c>
      <c r="F73" s="1" t="s">
        <v>12</v>
      </c>
      <c r="G73" s="6">
        <f t="shared" si="1"/>
        <v>-1856869</v>
      </c>
      <c r="H73" s="1"/>
      <c r="I73" s="1"/>
      <c r="L73" s="1"/>
    </row>
    <row r="74" spans="1:12">
      <c r="A74" s="4">
        <v>45363</v>
      </c>
      <c r="B74" s="6">
        <v>1180</v>
      </c>
      <c r="C74" s="1" t="s">
        <v>16</v>
      </c>
      <c r="D74" s="6"/>
      <c r="E74" s="1"/>
      <c r="F74" s="1"/>
      <c r="G74" s="6">
        <f t="shared" si="1"/>
        <v>-1856109</v>
      </c>
      <c r="H74" s="1"/>
      <c r="I74" s="1"/>
      <c r="L74" s="1"/>
    </row>
    <row r="75" spans="1:12">
      <c r="A75" s="4">
        <v>45358</v>
      </c>
      <c r="B75" s="6">
        <v>20226</v>
      </c>
      <c r="C75" s="1" t="s">
        <v>34</v>
      </c>
      <c r="D75" s="6"/>
      <c r="E75" s="1"/>
      <c r="F75" s="1"/>
      <c r="G75" s="6">
        <f t="shared" si="1"/>
        <v>-1857289</v>
      </c>
      <c r="H75" s="1"/>
      <c r="I75" s="1"/>
      <c r="L75" s="1"/>
    </row>
    <row r="76" spans="1:12">
      <c r="A76" s="4">
        <v>45357</v>
      </c>
      <c r="B76" s="6">
        <v>36096</v>
      </c>
      <c r="C76" s="1" t="s">
        <v>17</v>
      </c>
      <c r="D76" s="6"/>
      <c r="E76" s="1"/>
      <c r="F76" s="1"/>
      <c r="G76" s="6">
        <f t="shared" si="1"/>
        <v>-1877515</v>
      </c>
      <c r="H76" s="1"/>
      <c r="I76" s="1"/>
      <c r="L76" s="1"/>
    </row>
    <row r="77" spans="1:12">
      <c r="A77" s="4">
        <v>45355</v>
      </c>
      <c r="B77" s="6">
        <v>553</v>
      </c>
      <c r="C77" s="1" t="s">
        <v>48</v>
      </c>
      <c r="D77" s="6"/>
      <c r="E77" s="1"/>
      <c r="F77" s="1"/>
      <c r="G77" s="6">
        <f t="shared" si="1"/>
        <v>-1913611</v>
      </c>
      <c r="H77" s="1"/>
      <c r="I77" s="1"/>
      <c r="L77" s="1"/>
    </row>
    <row r="78" spans="1:12">
      <c r="A78" s="4">
        <v>45354</v>
      </c>
      <c r="B78" s="6">
        <v>2040</v>
      </c>
      <c r="C78" s="1" t="s">
        <v>49</v>
      </c>
      <c r="D78" s="6"/>
      <c r="E78" s="1"/>
      <c r="F78" s="1"/>
      <c r="G78" s="6">
        <f t="shared" si="1"/>
        <v>-1914164</v>
      </c>
      <c r="H78" s="1"/>
      <c r="I78" s="1"/>
      <c r="L78" s="1"/>
    </row>
    <row r="79" spans="1:12">
      <c r="A79" s="4">
        <v>45353</v>
      </c>
      <c r="B79" s="6">
        <v>680</v>
      </c>
      <c r="C79" s="1" t="s">
        <v>50</v>
      </c>
      <c r="D79" s="6"/>
      <c r="E79" s="1"/>
      <c r="F79" s="1"/>
      <c r="G79" s="6">
        <f t="shared" si="1"/>
        <v>-1916204</v>
      </c>
      <c r="H79" s="1"/>
      <c r="I79" s="1"/>
      <c r="L79" s="1"/>
    </row>
    <row r="80" spans="1:12">
      <c r="A80" s="4">
        <v>45351</v>
      </c>
      <c r="B80" s="6">
        <v>4860</v>
      </c>
      <c r="C80" s="1" t="s">
        <v>51</v>
      </c>
      <c r="D80" s="6"/>
      <c r="E80" s="1"/>
      <c r="F80" s="1"/>
      <c r="G80" s="6">
        <f t="shared" si="1"/>
        <v>-1916884</v>
      </c>
      <c r="H80" s="1"/>
      <c r="I80" s="1"/>
      <c r="L80" s="1"/>
    </row>
    <row r="81" spans="1:12">
      <c r="A81" s="4">
        <v>45348</v>
      </c>
      <c r="B81" s="6">
        <v>553</v>
      </c>
      <c r="C81" s="1" t="s">
        <v>48</v>
      </c>
      <c r="D81" s="6"/>
      <c r="E81" s="1"/>
      <c r="F81" s="1"/>
      <c r="G81" s="6">
        <f t="shared" si="1"/>
        <v>-1921744</v>
      </c>
      <c r="H81" s="1"/>
      <c r="I81" s="1"/>
      <c r="L81" s="1"/>
    </row>
    <row r="82" spans="1:12">
      <c r="A82" s="4">
        <v>45348</v>
      </c>
      <c r="B82" s="6"/>
      <c r="C82" s="1"/>
      <c r="D82" s="6">
        <v>1080</v>
      </c>
      <c r="E82" s="1" t="s">
        <v>52</v>
      </c>
      <c r="F82" s="1" t="s">
        <v>12</v>
      </c>
      <c r="G82" s="6">
        <f t="shared" si="1"/>
        <v>-1922297</v>
      </c>
      <c r="H82" s="1"/>
      <c r="I82" s="1"/>
      <c r="L82" s="1"/>
    </row>
    <row r="83" spans="1:12">
      <c r="A83" s="4">
        <v>45347</v>
      </c>
      <c r="B83" s="6">
        <v>51000</v>
      </c>
      <c r="C83" s="1" t="s">
        <v>53</v>
      </c>
      <c r="D83" s="6"/>
      <c r="E83" s="1"/>
      <c r="F83" s="1"/>
      <c r="G83" s="6">
        <f t="shared" si="1"/>
        <v>-1921217</v>
      </c>
      <c r="H83" s="1"/>
      <c r="I83" s="1"/>
      <c r="L83" s="1"/>
    </row>
    <row r="84" spans="1:12">
      <c r="A84" s="4">
        <v>45345</v>
      </c>
      <c r="B84" s="6"/>
      <c r="C84" s="1"/>
      <c r="D84" s="6">
        <v>370</v>
      </c>
      <c r="E84" s="1" t="s">
        <v>52</v>
      </c>
      <c r="F84" s="1" t="s">
        <v>12</v>
      </c>
      <c r="G84" s="6">
        <f t="shared" si="1"/>
        <v>-1972217</v>
      </c>
      <c r="H84" s="1"/>
      <c r="I84" s="1"/>
      <c r="L84" s="1"/>
    </row>
    <row r="85" spans="1:12">
      <c r="A85" s="4">
        <v>45342</v>
      </c>
      <c r="B85" s="6"/>
      <c r="C85" s="1"/>
      <c r="D85" s="6">
        <v>8000</v>
      </c>
      <c r="E85" s="1" t="s">
        <v>54</v>
      </c>
      <c r="F85" s="1" t="s">
        <v>14</v>
      </c>
      <c r="G85" s="6">
        <f t="shared" si="1"/>
        <v>-1971847</v>
      </c>
      <c r="H85" s="1"/>
      <c r="I85" s="1"/>
      <c r="L85" s="1"/>
    </row>
    <row r="86" spans="1:12">
      <c r="A86" s="4">
        <v>45341</v>
      </c>
      <c r="B86" s="6">
        <v>553</v>
      </c>
      <c r="C86" s="1" t="s">
        <v>48</v>
      </c>
      <c r="D86" s="6"/>
      <c r="E86" s="1"/>
      <c r="F86" s="1"/>
      <c r="G86" s="6">
        <f t="shared" si="1"/>
        <v>-1963847</v>
      </c>
      <c r="H86" s="1"/>
      <c r="I86" s="1"/>
      <c r="L86" s="1"/>
    </row>
    <row r="87" spans="1:12">
      <c r="A87" s="4">
        <v>45339</v>
      </c>
      <c r="B87" s="6"/>
      <c r="C87" s="1"/>
      <c r="D87" s="6">
        <v>1430</v>
      </c>
      <c r="E87" s="1" t="s">
        <v>55</v>
      </c>
      <c r="F87" s="1" t="s">
        <v>14</v>
      </c>
      <c r="G87" s="6">
        <f t="shared" si="1"/>
        <v>-1964400</v>
      </c>
      <c r="H87" s="1"/>
      <c r="I87" s="1"/>
      <c r="L87" s="1"/>
    </row>
    <row r="88" spans="1:12">
      <c r="A88" s="4">
        <v>45338</v>
      </c>
      <c r="B88" s="6"/>
      <c r="C88" s="1"/>
      <c r="D88" s="6">
        <v>302740</v>
      </c>
      <c r="E88" s="1" t="s">
        <v>56</v>
      </c>
      <c r="F88" s="1" t="s">
        <v>57</v>
      </c>
      <c r="G88" s="6">
        <f t="shared" si="1"/>
        <v>-1962970</v>
      </c>
      <c r="H88" s="1"/>
      <c r="I88" s="1"/>
      <c r="L88" s="1"/>
    </row>
    <row r="89" spans="1:12">
      <c r="A89" s="4">
        <v>45334</v>
      </c>
      <c r="B89" s="6"/>
      <c r="C89" s="1"/>
      <c r="D89" s="6">
        <v>6900</v>
      </c>
      <c r="E89" s="1" t="s">
        <v>58</v>
      </c>
      <c r="F89" s="1" t="s">
        <v>14</v>
      </c>
      <c r="G89" s="6">
        <f t="shared" si="1"/>
        <v>-1660230</v>
      </c>
      <c r="H89" s="1"/>
      <c r="I89" s="1"/>
      <c r="L89" s="1"/>
    </row>
    <row r="90" spans="1:12">
      <c r="A90" s="4">
        <v>45334</v>
      </c>
      <c r="B90" s="6"/>
      <c r="C90" s="1"/>
      <c r="D90" s="6">
        <v>15000</v>
      </c>
      <c r="E90" s="1" t="s">
        <v>59</v>
      </c>
      <c r="F90" s="1" t="s">
        <v>14</v>
      </c>
      <c r="G90" s="6">
        <f t="shared" si="1"/>
        <v>-1653330</v>
      </c>
      <c r="H90" s="1"/>
      <c r="I90" s="1"/>
      <c r="L90" s="1"/>
    </row>
    <row r="91" spans="1:12">
      <c r="A91" s="4">
        <v>45331</v>
      </c>
      <c r="B91" s="6">
        <v>30546</v>
      </c>
      <c r="C91" s="1" t="s">
        <v>17</v>
      </c>
      <c r="D91" s="6"/>
      <c r="E91" s="1"/>
      <c r="F91" s="1"/>
      <c r="G91" s="6">
        <f t="shared" si="1"/>
        <v>-1638330</v>
      </c>
      <c r="H91" s="1"/>
      <c r="I91" s="1"/>
      <c r="L91" s="1"/>
    </row>
    <row r="92" spans="1:12">
      <c r="A92" s="4">
        <v>45330</v>
      </c>
      <c r="B92" s="6">
        <v>5000</v>
      </c>
      <c r="C92" s="1" t="s">
        <v>16</v>
      </c>
      <c r="D92" s="6"/>
      <c r="E92" s="1"/>
      <c r="F92" s="1"/>
      <c r="G92" s="6">
        <f t="shared" si="1"/>
        <v>-1668876</v>
      </c>
      <c r="H92" s="1"/>
      <c r="I92" s="1"/>
      <c r="L92" s="1"/>
    </row>
    <row r="93" spans="1:12">
      <c r="A93" s="4">
        <v>45324</v>
      </c>
      <c r="B93" s="6"/>
      <c r="C93" s="1"/>
      <c r="D93" s="6">
        <v>100000</v>
      </c>
      <c r="E93" s="1" t="s">
        <v>60</v>
      </c>
      <c r="F93" s="1" t="s">
        <v>12</v>
      </c>
      <c r="G93" s="6">
        <f t="shared" si="1"/>
        <v>-1673876</v>
      </c>
      <c r="H93" s="1"/>
      <c r="I93" s="1"/>
      <c r="L93" s="1"/>
    </row>
    <row r="94" spans="1:12">
      <c r="A94" s="4">
        <v>45320</v>
      </c>
      <c r="B94" s="6"/>
      <c r="C94" s="1"/>
      <c r="D94" s="6">
        <v>3870</v>
      </c>
      <c r="E94" s="1" t="s">
        <v>61</v>
      </c>
      <c r="F94" s="1" t="s">
        <v>14</v>
      </c>
      <c r="G94" s="6">
        <f t="shared" si="1"/>
        <v>-1573876</v>
      </c>
      <c r="H94" s="1"/>
      <c r="I94" s="1"/>
      <c r="L94" s="1"/>
    </row>
    <row r="95" spans="1:12">
      <c r="A95" s="4">
        <v>45320</v>
      </c>
      <c r="B95" s="6">
        <v>1107</v>
      </c>
      <c r="C95" s="1" t="s">
        <v>48</v>
      </c>
      <c r="D95" s="6"/>
      <c r="E95" s="1"/>
      <c r="F95" s="1"/>
      <c r="G95" s="6">
        <f t="shared" si="1"/>
        <v>-1570006</v>
      </c>
      <c r="H95" s="1"/>
      <c r="I95" s="1"/>
      <c r="L95" s="1"/>
    </row>
    <row r="96" spans="1:12">
      <c r="A96" s="4">
        <v>45316</v>
      </c>
      <c r="B96" s="6"/>
      <c r="C96" s="1"/>
      <c r="D96" s="6">
        <v>178460</v>
      </c>
      <c r="E96" s="1" t="s">
        <v>56</v>
      </c>
      <c r="F96" s="1" t="s">
        <v>57</v>
      </c>
      <c r="G96" s="6">
        <f t="shared" si="1"/>
        <v>-1571113</v>
      </c>
      <c r="H96" s="1"/>
      <c r="I96" s="1"/>
      <c r="L96" s="1"/>
    </row>
    <row r="97" spans="1:12">
      <c r="A97" s="4">
        <v>45315</v>
      </c>
      <c r="B97" s="6"/>
      <c r="C97" s="1"/>
      <c r="D97" s="6">
        <v>185</v>
      </c>
      <c r="E97" s="1" t="s">
        <v>62</v>
      </c>
      <c r="F97" s="1" t="s">
        <v>14</v>
      </c>
      <c r="G97" s="6">
        <f t="shared" si="1"/>
        <v>-1392653</v>
      </c>
      <c r="H97" s="1"/>
      <c r="I97" s="1"/>
      <c r="L97" s="1"/>
    </row>
    <row r="98" spans="1:12">
      <c r="A98" s="4">
        <v>45314</v>
      </c>
      <c r="B98" s="6">
        <v>50000</v>
      </c>
      <c r="C98" s="1" t="s">
        <v>63</v>
      </c>
      <c r="D98" s="6"/>
      <c r="E98" s="1"/>
      <c r="F98" s="1"/>
      <c r="G98" s="6">
        <f t="shared" si="1"/>
        <v>-1392468</v>
      </c>
      <c r="H98" s="1"/>
      <c r="I98" s="1"/>
      <c r="L98" s="1"/>
    </row>
    <row r="99" spans="1:12">
      <c r="A99" s="4">
        <v>45313</v>
      </c>
      <c r="B99" s="6"/>
      <c r="C99" s="1"/>
      <c r="D99" s="6">
        <v>20000</v>
      </c>
      <c r="E99" s="1" t="s">
        <v>64</v>
      </c>
      <c r="F99" s="1" t="s">
        <v>57</v>
      </c>
      <c r="G99" s="6">
        <f t="shared" si="1"/>
        <v>-1442468</v>
      </c>
      <c r="H99" s="1"/>
      <c r="I99" s="1"/>
      <c r="L99" s="1"/>
    </row>
    <row r="100" spans="1:12">
      <c r="A100" s="4">
        <v>45313</v>
      </c>
      <c r="B100" s="6">
        <v>1660</v>
      </c>
      <c r="C100" s="1" t="s">
        <v>48</v>
      </c>
      <c r="D100" s="6"/>
      <c r="E100" s="1"/>
      <c r="F100" s="1"/>
      <c r="G100" s="6">
        <f t="shared" si="1"/>
        <v>-1422468</v>
      </c>
      <c r="H100" s="1"/>
      <c r="I100" s="1"/>
      <c r="L100" s="1"/>
    </row>
    <row r="101" spans="1:12">
      <c r="A101" s="4">
        <v>45311</v>
      </c>
      <c r="B101" s="1"/>
      <c r="C101" s="1"/>
      <c r="D101" s="6">
        <v>59810</v>
      </c>
      <c r="E101" s="1" t="s">
        <v>65</v>
      </c>
      <c r="F101" s="1" t="s">
        <v>12</v>
      </c>
      <c r="G101" s="6">
        <f t="shared" si="1"/>
        <v>-1424128</v>
      </c>
      <c r="H101" s="7" t="s">
        <v>66</v>
      </c>
      <c r="I101" s="1"/>
      <c r="L101" s="1"/>
    </row>
    <row r="102" spans="1:12">
      <c r="A102" s="4">
        <v>45306</v>
      </c>
      <c r="B102" s="1">
        <v>1192</v>
      </c>
      <c r="C102" s="1" t="s">
        <v>48</v>
      </c>
      <c r="D102" s="6"/>
      <c r="E102" s="1"/>
      <c r="F102" s="1"/>
      <c r="G102" s="6">
        <f t="shared" si="1"/>
        <v>-1364318</v>
      </c>
      <c r="H102" s="1"/>
      <c r="I102" s="1"/>
      <c r="L102" s="1"/>
    </row>
    <row r="103" spans="1:12">
      <c r="A103" s="4">
        <v>45303</v>
      </c>
      <c r="B103" s="6">
        <v>12930</v>
      </c>
      <c r="C103" s="1" t="s">
        <v>17</v>
      </c>
      <c r="D103" s="6"/>
      <c r="E103" s="1"/>
      <c r="F103" s="1"/>
      <c r="G103" s="6">
        <f t="shared" si="1"/>
        <v>-1365510</v>
      </c>
      <c r="H103" s="1"/>
      <c r="I103" s="1"/>
      <c r="L103" s="1"/>
    </row>
    <row r="104" spans="1:12">
      <c r="A104" s="4">
        <v>45300</v>
      </c>
      <c r="B104" s="1"/>
      <c r="C104" s="1"/>
      <c r="D104" s="6">
        <v>6700</v>
      </c>
      <c r="E104" s="1" t="s">
        <v>67</v>
      </c>
      <c r="F104" s="1" t="s">
        <v>14</v>
      </c>
      <c r="G104" s="6">
        <f t="shared" si="1"/>
        <v>-1378440</v>
      </c>
      <c r="H104" s="1"/>
      <c r="I104" s="1"/>
      <c r="L104" s="1"/>
    </row>
    <row r="105" spans="1:12">
      <c r="A105" s="4">
        <v>45300</v>
      </c>
      <c r="B105" s="1">
        <v>2384</v>
      </c>
      <c r="C105" s="1" t="s">
        <v>48</v>
      </c>
      <c r="D105" s="6"/>
      <c r="E105" s="1"/>
      <c r="F105" s="1"/>
      <c r="G105" s="6">
        <f t="shared" si="1"/>
        <v>-1371740</v>
      </c>
      <c r="H105" s="1"/>
      <c r="I105" s="1"/>
      <c r="L105" s="1"/>
    </row>
    <row r="106" spans="1:12">
      <c r="A106" s="4">
        <v>45300</v>
      </c>
      <c r="B106" s="1"/>
      <c r="C106" s="1"/>
      <c r="D106" s="6">
        <v>1320</v>
      </c>
      <c r="E106" s="1" t="s">
        <v>40</v>
      </c>
      <c r="F106" s="1" t="s">
        <v>12</v>
      </c>
      <c r="G106" s="6">
        <f t="shared" si="1"/>
        <v>-1374124</v>
      </c>
      <c r="H106" s="1"/>
      <c r="I106" s="1"/>
      <c r="L106" s="1"/>
    </row>
    <row r="107" spans="1:12">
      <c r="A107" s="4">
        <v>45299</v>
      </c>
      <c r="B107" s="1"/>
      <c r="C107" s="1"/>
      <c r="D107" s="6">
        <v>5000</v>
      </c>
      <c r="E107" s="1" t="s">
        <v>68</v>
      </c>
      <c r="F107" s="1" t="s">
        <v>14</v>
      </c>
      <c r="G107" s="6">
        <f t="shared" si="1"/>
        <v>-1372804</v>
      </c>
      <c r="H107" s="1"/>
      <c r="I107" s="1"/>
      <c r="L107" s="1"/>
    </row>
    <row r="108" spans="1:12">
      <c r="A108" s="4">
        <v>45298</v>
      </c>
      <c r="B108" s="1"/>
      <c r="C108" s="1"/>
      <c r="D108" s="6">
        <v>5200</v>
      </c>
      <c r="E108" s="1" t="s">
        <v>69</v>
      </c>
      <c r="F108" s="1" t="s">
        <v>14</v>
      </c>
      <c r="G108" s="6">
        <f t="shared" si="1"/>
        <v>-1367804</v>
      </c>
      <c r="H108" s="1"/>
      <c r="I108" s="1"/>
      <c r="L108" s="1"/>
    </row>
    <row r="109" spans="1:12">
      <c r="A109" s="4">
        <v>45297</v>
      </c>
      <c r="B109" s="1"/>
      <c r="C109" s="1"/>
      <c r="D109" s="6">
        <v>35930</v>
      </c>
      <c r="E109" s="1" t="s">
        <v>70</v>
      </c>
      <c r="F109" s="1" t="s">
        <v>14</v>
      </c>
      <c r="G109" s="6">
        <f t="shared" si="1"/>
        <v>-1362604</v>
      </c>
      <c r="H109" s="1"/>
      <c r="I109" s="1"/>
      <c r="L109" s="1"/>
    </row>
    <row r="110" spans="1:12">
      <c r="A110" s="4">
        <v>45295</v>
      </c>
      <c r="B110" s="6">
        <v>2982</v>
      </c>
      <c r="C110" s="1" t="s">
        <v>48</v>
      </c>
      <c r="D110" s="6"/>
      <c r="E110" s="1"/>
      <c r="F110" s="1"/>
      <c r="G110" s="6">
        <f t="shared" si="1"/>
        <v>-1326674</v>
      </c>
      <c r="H110" s="1"/>
      <c r="I110" s="1"/>
      <c r="L110" s="1"/>
    </row>
    <row r="111" spans="1:12">
      <c r="A111" s="4">
        <v>45295</v>
      </c>
      <c r="B111" s="1"/>
      <c r="C111" s="1"/>
      <c r="D111" s="6">
        <v>1080</v>
      </c>
      <c r="E111" s="1" t="s">
        <v>71</v>
      </c>
      <c r="F111" s="1" t="s">
        <v>12</v>
      </c>
      <c r="G111" s="6">
        <f t="shared" si="1"/>
        <v>-1329656</v>
      </c>
      <c r="H111" s="1"/>
      <c r="I111" s="1"/>
      <c r="L111" s="1"/>
    </row>
    <row r="112" spans="1:12">
      <c r="A112" s="4">
        <v>45294</v>
      </c>
      <c r="B112" s="1">
        <v>500</v>
      </c>
      <c r="C112" s="1" t="s">
        <v>16</v>
      </c>
      <c r="D112" s="6"/>
      <c r="E112" s="1"/>
      <c r="F112" s="1"/>
      <c r="G112" s="6">
        <f t="shared" si="1"/>
        <v>-1328576</v>
      </c>
      <c r="H112" s="1"/>
      <c r="I112" s="1"/>
      <c r="L112" s="1"/>
    </row>
    <row r="113" spans="1:12">
      <c r="A113" s="4">
        <v>45291</v>
      </c>
      <c r="C113" s="1"/>
      <c r="D113" s="6">
        <v>2400</v>
      </c>
      <c r="E113" s="1" t="s">
        <v>72</v>
      </c>
      <c r="F113" s="1" t="s">
        <v>14</v>
      </c>
      <c r="G113" s="6">
        <f t="shared" si="1"/>
        <v>-1329076</v>
      </c>
      <c r="H113" s="1"/>
      <c r="I113" s="1"/>
      <c r="L113" s="1"/>
    </row>
    <row r="114" spans="1:12">
      <c r="A114" s="4">
        <v>45291</v>
      </c>
      <c r="B114" s="1">
        <f>43*500</f>
        <v>21500</v>
      </c>
      <c r="C114" s="1" t="s">
        <v>73</v>
      </c>
      <c r="D114" s="6"/>
      <c r="E114" s="1"/>
      <c r="F114" s="1"/>
      <c r="G114" s="6">
        <f t="shared" si="1"/>
        <v>-1326676</v>
      </c>
      <c r="H114" s="1"/>
      <c r="I114" s="1"/>
      <c r="L114" s="1"/>
    </row>
    <row r="115" spans="1:12">
      <c r="A115" s="4">
        <v>45290</v>
      </c>
      <c r="B115" s="1">
        <v>500</v>
      </c>
      <c r="C115" s="1" t="s">
        <v>16</v>
      </c>
      <c r="D115" s="6"/>
      <c r="E115" s="1"/>
      <c r="F115" s="1"/>
      <c r="G115" s="6">
        <f t="shared" si="1"/>
        <v>-1348176</v>
      </c>
      <c r="H115" s="1"/>
      <c r="I115" s="1"/>
      <c r="L115" s="1"/>
    </row>
    <row r="116" spans="1:12">
      <c r="A116" s="4">
        <v>45290</v>
      </c>
      <c r="B116" s="6">
        <v>5440</v>
      </c>
      <c r="C116" s="1" t="s">
        <v>16</v>
      </c>
      <c r="D116" s="6"/>
      <c r="E116" s="1"/>
      <c r="F116" s="1"/>
      <c r="G116" s="6">
        <f t="shared" si="1"/>
        <v>-1348676</v>
      </c>
      <c r="H116" s="1"/>
      <c r="I116" s="1"/>
      <c r="L116" s="1"/>
    </row>
    <row r="117" spans="1:12">
      <c r="A117" s="4">
        <v>45288</v>
      </c>
      <c r="B117" s="1">
        <v>1456</v>
      </c>
      <c r="C117" s="1" t="s">
        <v>35</v>
      </c>
      <c r="D117" s="6"/>
      <c r="E117" s="1"/>
      <c r="F117" s="1"/>
      <c r="G117" s="6">
        <f t="shared" si="1"/>
        <v>-1354116</v>
      </c>
      <c r="H117" s="1"/>
      <c r="I117" s="1"/>
      <c r="L117" s="1"/>
    </row>
    <row r="118" spans="1:12">
      <c r="A118" s="4">
        <v>45286</v>
      </c>
      <c r="B118" s="1"/>
      <c r="C118" s="1"/>
      <c r="D118" s="6">
        <v>40000</v>
      </c>
      <c r="E118" s="1" t="s">
        <v>74</v>
      </c>
      <c r="F118" s="1" t="s">
        <v>75</v>
      </c>
      <c r="G118" s="6">
        <f t="shared" si="1"/>
        <v>-1355572</v>
      </c>
      <c r="H118" s="1"/>
      <c r="I118" s="1"/>
      <c r="L118" s="1"/>
    </row>
    <row r="119" spans="1:12">
      <c r="A119" s="4">
        <v>45285</v>
      </c>
      <c r="B119" s="1">
        <v>2384</v>
      </c>
      <c r="C119" s="1" t="s">
        <v>48</v>
      </c>
      <c r="D119" s="6"/>
      <c r="E119" s="1"/>
      <c r="F119" s="1"/>
      <c r="G119" s="6">
        <f t="shared" si="1"/>
        <v>-1315572</v>
      </c>
      <c r="H119" s="1"/>
      <c r="I119" s="1"/>
      <c r="L119" s="1"/>
    </row>
    <row r="120" spans="1:12">
      <c r="A120" s="4">
        <v>45284</v>
      </c>
      <c r="B120" s="1"/>
      <c r="C120" s="1"/>
      <c r="D120" s="6">
        <v>185</v>
      </c>
      <c r="E120" s="1" t="s">
        <v>76</v>
      </c>
      <c r="F120" s="1"/>
      <c r="G120" s="6">
        <f t="shared" si="1"/>
        <v>-1317956</v>
      </c>
      <c r="H120" s="1" t="s">
        <v>77</v>
      </c>
      <c r="I120" s="1"/>
      <c r="L120" s="1"/>
    </row>
    <row r="121" spans="1:12">
      <c r="A121" s="4">
        <v>45281</v>
      </c>
      <c r="B121" s="1"/>
      <c r="C121" s="1"/>
      <c r="D121" s="6">
        <v>55090</v>
      </c>
      <c r="E121" s="1" t="s">
        <v>65</v>
      </c>
      <c r="F121" s="1" t="s">
        <v>12</v>
      </c>
      <c r="G121" s="6">
        <f t="shared" si="1"/>
        <v>-1317771</v>
      </c>
      <c r="H121" s="7" t="s">
        <v>78</v>
      </c>
      <c r="I121" s="1"/>
      <c r="L121" s="1"/>
    </row>
    <row r="122" spans="1:12">
      <c r="A122" s="4">
        <v>45278</v>
      </c>
      <c r="B122" s="1">
        <v>68000</v>
      </c>
      <c r="C122" s="1" t="s">
        <v>79</v>
      </c>
      <c r="D122" s="6"/>
      <c r="E122" s="1"/>
      <c r="F122" s="1"/>
      <c r="G122" s="6">
        <f t="shared" si="1"/>
        <v>-1262681</v>
      </c>
      <c r="H122" s="1"/>
      <c r="I122" s="1"/>
      <c r="L122" s="1"/>
    </row>
    <row r="123" spans="1:12">
      <c r="A123" s="4">
        <v>45278</v>
      </c>
      <c r="B123" s="1">
        <v>7750</v>
      </c>
      <c r="C123" s="1" t="s">
        <v>48</v>
      </c>
      <c r="D123" s="6"/>
      <c r="E123" s="1"/>
      <c r="F123" s="1"/>
      <c r="G123" s="6">
        <f t="shared" si="1"/>
        <v>-1330681</v>
      </c>
      <c r="H123" s="1"/>
      <c r="I123" s="1"/>
      <c r="L123" s="1"/>
    </row>
    <row r="124" spans="1:12">
      <c r="A124" s="4">
        <v>45277</v>
      </c>
      <c r="B124" s="1"/>
      <c r="C124" s="1"/>
      <c r="D124" s="6">
        <v>185</v>
      </c>
      <c r="E124" s="1" t="s">
        <v>76</v>
      </c>
      <c r="F124" s="1" t="s">
        <v>12</v>
      </c>
      <c r="G124" s="6">
        <f t="shared" si="1"/>
        <v>-1338431</v>
      </c>
      <c r="H124" s="1" t="s">
        <v>80</v>
      </c>
      <c r="I124" s="1"/>
      <c r="L124" s="1"/>
    </row>
    <row r="125" spans="1:12">
      <c r="A125" s="4">
        <v>45276</v>
      </c>
      <c r="B125" s="1"/>
      <c r="C125" s="1"/>
      <c r="D125" s="6">
        <v>3520</v>
      </c>
      <c r="E125" s="1" t="s">
        <v>61</v>
      </c>
      <c r="F125" s="1" t="s">
        <v>14</v>
      </c>
      <c r="G125" s="6">
        <f t="shared" si="1"/>
        <v>-1338246</v>
      </c>
      <c r="H125" s="1"/>
      <c r="I125" s="1"/>
      <c r="L125" s="1"/>
    </row>
    <row r="126" spans="1:12">
      <c r="A126" s="4">
        <v>45275</v>
      </c>
      <c r="B126" s="1"/>
      <c r="C126" s="1"/>
      <c r="D126" s="6">
        <v>2365</v>
      </c>
      <c r="E126" s="1" t="s">
        <v>81</v>
      </c>
      <c r="F126" s="1" t="s">
        <v>14</v>
      </c>
      <c r="G126" s="6">
        <f t="shared" si="1"/>
        <v>-1334726</v>
      </c>
      <c r="H126" s="1" t="s">
        <v>82</v>
      </c>
      <c r="I126" s="1"/>
      <c r="L126" s="1"/>
    </row>
    <row r="127" spans="1:12">
      <c r="A127" s="4">
        <v>45271</v>
      </c>
      <c r="B127" s="1">
        <v>6557</v>
      </c>
      <c r="C127" s="1" t="s">
        <v>48</v>
      </c>
      <c r="D127" s="6"/>
      <c r="E127" s="1"/>
      <c r="F127" s="1"/>
      <c r="G127" s="6">
        <f t="shared" si="1"/>
        <v>-1332361</v>
      </c>
      <c r="H127" s="1"/>
      <c r="I127" s="1"/>
      <c r="L127" s="1"/>
    </row>
    <row r="128" spans="1:12">
      <c r="A128" s="4">
        <v>45264</v>
      </c>
      <c r="B128" s="1">
        <v>3576</v>
      </c>
      <c r="C128" s="1" t="s">
        <v>48</v>
      </c>
      <c r="D128" s="6"/>
      <c r="E128" s="1"/>
      <c r="F128" s="1"/>
      <c r="G128" s="6">
        <f t="shared" si="1"/>
        <v>-1338918</v>
      </c>
      <c r="H128" s="1"/>
      <c r="I128" s="1"/>
      <c r="L128" s="1"/>
    </row>
    <row r="129" spans="1:12">
      <c r="A129" s="4">
        <v>45264</v>
      </c>
      <c r="B129" s="1"/>
      <c r="C129" s="1"/>
      <c r="D129" s="6">
        <v>1530</v>
      </c>
      <c r="E129" s="1" t="s">
        <v>55</v>
      </c>
      <c r="F129" s="1" t="s">
        <v>14</v>
      </c>
      <c r="G129" s="6">
        <f t="shared" si="1"/>
        <v>-1342494</v>
      </c>
      <c r="H129" s="1"/>
      <c r="I129" s="1"/>
      <c r="L129" s="1"/>
    </row>
    <row r="130" spans="1:12">
      <c r="A130" s="4">
        <v>45264</v>
      </c>
      <c r="B130" s="1"/>
      <c r="C130" s="1"/>
      <c r="D130" s="6">
        <v>5572</v>
      </c>
      <c r="E130" s="1" t="s">
        <v>83</v>
      </c>
      <c r="F130" s="1" t="s">
        <v>12</v>
      </c>
      <c r="G130" s="6">
        <f t="shared" si="1"/>
        <v>-1340964</v>
      </c>
      <c r="H130" s="7" t="s">
        <v>84</v>
      </c>
      <c r="I130" s="1"/>
      <c r="L130" s="7" t="s">
        <v>85</v>
      </c>
    </row>
    <row r="131" spans="1:12">
      <c r="A131" s="4">
        <v>45264</v>
      </c>
      <c r="B131" s="1"/>
      <c r="C131" s="1"/>
      <c r="D131" s="6">
        <v>10000</v>
      </c>
      <c r="E131" s="1" t="s">
        <v>86</v>
      </c>
      <c r="F131" s="1" t="s">
        <v>14</v>
      </c>
      <c r="G131" s="6">
        <f t="shared" si="1"/>
        <v>-1335392</v>
      </c>
      <c r="H131" s="1" t="s">
        <v>87</v>
      </c>
      <c r="I131" s="1"/>
      <c r="L131" s="1"/>
    </row>
    <row r="132" spans="1:12">
      <c r="A132" s="4">
        <v>45263</v>
      </c>
      <c r="B132" s="1">
        <v>15100</v>
      </c>
      <c r="C132" s="1" t="s">
        <v>53</v>
      </c>
      <c r="D132" s="6"/>
      <c r="E132" s="1"/>
      <c r="F132" s="1"/>
      <c r="G132" s="6">
        <f t="shared" si="1"/>
        <v>-1325392</v>
      </c>
      <c r="H132" s="1"/>
      <c r="I132" s="1"/>
      <c r="L132" s="1"/>
    </row>
    <row r="133" spans="1:12">
      <c r="A133" s="4">
        <v>45260</v>
      </c>
      <c r="B133" s="1">
        <v>1456</v>
      </c>
      <c r="C133" s="1" t="s">
        <v>35</v>
      </c>
      <c r="D133" s="6"/>
      <c r="E133" s="1"/>
      <c r="F133" s="1"/>
      <c r="G133" s="6">
        <f t="shared" si="1"/>
        <v>-1340492</v>
      </c>
      <c r="H133" s="1"/>
      <c r="I133" s="1"/>
      <c r="L133" s="1"/>
    </row>
    <row r="134" spans="1:12">
      <c r="A134" s="4">
        <v>45258</v>
      </c>
      <c r="B134" s="1">
        <v>4570</v>
      </c>
      <c r="C134" s="1" t="s">
        <v>17</v>
      </c>
      <c r="D134" s="6"/>
      <c r="E134" s="1"/>
      <c r="F134" s="1"/>
      <c r="G134" s="6">
        <f t="shared" si="1"/>
        <v>-1341948</v>
      </c>
      <c r="H134" s="1"/>
      <c r="I134" s="1"/>
      <c r="L134" s="1"/>
    </row>
    <row r="135" spans="1:12">
      <c r="A135" s="4">
        <v>45257</v>
      </c>
      <c r="B135" s="1">
        <v>2190</v>
      </c>
      <c r="C135" s="1" t="s">
        <v>88</v>
      </c>
      <c r="D135" s="6"/>
      <c r="E135" s="1"/>
      <c r="F135" s="1"/>
      <c r="G135" s="6">
        <f t="shared" si="1"/>
        <v>-1346518</v>
      </c>
      <c r="H135" s="1"/>
      <c r="I135" s="1"/>
      <c r="L135" s="1"/>
    </row>
    <row r="136" spans="1:12">
      <c r="A136" s="4">
        <v>45257</v>
      </c>
      <c r="B136" s="1"/>
      <c r="C136" s="1"/>
      <c r="D136" s="6">
        <v>64898</v>
      </c>
      <c r="E136" s="1" t="s">
        <v>65</v>
      </c>
      <c r="F136" s="1" t="s">
        <v>12</v>
      </c>
      <c r="G136" s="6">
        <f t="shared" si="1"/>
        <v>-1348708</v>
      </c>
      <c r="H136" s="7" t="s">
        <v>89</v>
      </c>
      <c r="I136" s="1"/>
      <c r="L136" s="1"/>
    </row>
    <row r="137" spans="1:12">
      <c r="A137" s="4">
        <v>45257</v>
      </c>
      <c r="B137" s="1">
        <v>3533</v>
      </c>
      <c r="C137" s="1" t="s">
        <v>48</v>
      </c>
      <c r="D137" s="6"/>
      <c r="E137" s="1"/>
      <c r="F137" s="1"/>
      <c r="G137" s="6">
        <f t="shared" si="1"/>
        <v>-1283810</v>
      </c>
      <c r="H137" s="1"/>
      <c r="I137" s="1"/>
      <c r="L137" s="1"/>
    </row>
    <row r="138" spans="1:12">
      <c r="A138" s="4">
        <v>45253</v>
      </c>
      <c r="B138" s="1"/>
      <c r="C138" s="1"/>
      <c r="D138" s="6">
        <f>180*4+370</f>
        <v>1090</v>
      </c>
      <c r="E138" s="1" t="s">
        <v>90</v>
      </c>
      <c r="F138" s="1" t="s">
        <v>12</v>
      </c>
      <c r="G138" s="6">
        <f t="shared" si="1"/>
        <v>-1287343</v>
      </c>
      <c r="H138" s="1" t="s">
        <v>91</v>
      </c>
      <c r="I138" s="1"/>
      <c r="L138" s="1"/>
    </row>
    <row r="139" spans="1:12">
      <c r="A139" s="4">
        <v>45251</v>
      </c>
      <c r="B139" s="1">
        <v>4630</v>
      </c>
      <c r="C139" s="1" t="s">
        <v>17</v>
      </c>
      <c r="D139" s="6"/>
      <c r="E139" s="1"/>
      <c r="F139" s="1"/>
      <c r="G139" s="6">
        <f t="shared" si="1"/>
        <v>-1286253</v>
      </c>
      <c r="H139" s="1"/>
      <c r="I139" s="1"/>
      <c r="L139" s="1"/>
    </row>
    <row r="140" spans="1:12">
      <c r="A140" s="4">
        <v>45250</v>
      </c>
      <c r="B140" s="1"/>
      <c r="C140" s="1"/>
      <c r="D140" s="6">
        <v>760</v>
      </c>
      <c r="E140" s="1" t="s">
        <v>92</v>
      </c>
      <c r="F140" s="1" t="s">
        <v>12</v>
      </c>
      <c r="G140" s="6">
        <f t="shared" si="1"/>
        <v>-1290883</v>
      </c>
      <c r="H140" s="1"/>
      <c r="I140" s="1"/>
      <c r="L140" s="1"/>
    </row>
    <row r="141" spans="1:12">
      <c r="A141" s="4">
        <v>45250</v>
      </c>
      <c r="B141" s="1">
        <v>10000</v>
      </c>
      <c r="C141" s="3" t="s">
        <v>93</v>
      </c>
      <c r="D141" s="6"/>
      <c r="E141" s="1"/>
      <c r="F141" s="1"/>
      <c r="G141" s="6">
        <f t="shared" si="1"/>
        <v>-1290123</v>
      </c>
      <c r="H141" s="1"/>
      <c r="I141" s="1"/>
      <c r="L141" s="1"/>
    </row>
    <row r="142" spans="1:12">
      <c r="A142" s="4">
        <v>45250</v>
      </c>
      <c r="B142" s="1">
        <v>5160</v>
      </c>
      <c r="C142" s="1" t="s">
        <v>17</v>
      </c>
      <c r="D142" s="6"/>
      <c r="E142" s="1"/>
      <c r="F142" s="1"/>
      <c r="G142" s="6">
        <f t="shared" si="1"/>
        <v>-1300123</v>
      </c>
      <c r="H142" s="1"/>
      <c r="I142" s="1"/>
      <c r="L142" s="1"/>
    </row>
    <row r="143" spans="1:12">
      <c r="A143" s="4">
        <v>45250</v>
      </c>
      <c r="B143" s="1">
        <v>2895</v>
      </c>
      <c r="C143" s="1" t="s">
        <v>48</v>
      </c>
      <c r="D143" s="6"/>
      <c r="E143" s="1"/>
      <c r="F143" s="1"/>
      <c r="G143" s="6">
        <f t="shared" si="1"/>
        <v>-1305283</v>
      </c>
      <c r="H143" s="1"/>
      <c r="I143" s="1"/>
      <c r="L143" s="1"/>
    </row>
    <row r="144" spans="1:12">
      <c r="A144" s="4">
        <v>45244</v>
      </c>
      <c r="B144" s="1">
        <v>570</v>
      </c>
      <c r="C144" s="1" t="s">
        <v>44</v>
      </c>
      <c r="D144" s="6">
        <v>75</v>
      </c>
      <c r="E144" s="1" t="s">
        <v>45</v>
      </c>
      <c r="F144" s="1" t="s">
        <v>12</v>
      </c>
      <c r="G144" s="6">
        <f t="shared" si="1"/>
        <v>-1308178</v>
      </c>
      <c r="H144" s="1"/>
      <c r="I144" s="1"/>
      <c r="L144" s="1"/>
    </row>
    <row r="145" spans="1:12">
      <c r="A145" s="4">
        <v>45243</v>
      </c>
      <c r="B145" s="1"/>
      <c r="C145" s="1"/>
      <c r="D145" s="6">
        <v>7500</v>
      </c>
      <c r="E145" s="1" t="s">
        <v>64</v>
      </c>
      <c r="F145" s="1" t="s">
        <v>75</v>
      </c>
      <c r="G145" s="6">
        <f t="shared" si="1"/>
        <v>-1308673</v>
      </c>
      <c r="H145" s="1"/>
      <c r="I145" s="1"/>
      <c r="L145" s="1"/>
    </row>
    <row r="146" spans="1:12">
      <c r="A146" s="4">
        <v>45243</v>
      </c>
      <c r="B146" s="6">
        <v>12168</v>
      </c>
      <c r="C146" s="1" t="s">
        <v>48</v>
      </c>
      <c r="D146" s="6"/>
      <c r="E146" s="1"/>
      <c r="F146" s="1"/>
      <c r="G146" s="6">
        <f t="shared" si="1"/>
        <v>-1301173</v>
      </c>
      <c r="H146" s="1"/>
      <c r="I146" s="1"/>
      <c r="L146" s="1"/>
    </row>
    <row r="147" spans="1:12">
      <c r="A147" s="4">
        <v>45239</v>
      </c>
      <c r="B147" s="1"/>
      <c r="C147" s="1"/>
      <c r="D147" s="6">
        <f>7500+6900</f>
        <v>14400</v>
      </c>
      <c r="E147" s="1" t="s">
        <v>94</v>
      </c>
      <c r="F147" s="1" t="s">
        <v>14</v>
      </c>
      <c r="G147" s="6">
        <f t="shared" si="1"/>
        <v>-1313341</v>
      </c>
      <c r="H147" s="1"/>
      <c r="I147" s="1"/>
      <c r="L147" s="1"/>
    </row>
    <row r="148" spans="1:12">
      <c r="A148" s="4">
        <v>45237</v>
      </c>
      <c r="B148" s="1"/>
      <c r="C148" s="1"/>
      <c r="D148" s="6">
        <v>185</v>
      </c>
      <c r="E148" s="1" t="s">
        <v>62</v>
      </c>
      <c r="F148" s="1" t="s">
        <v>14</v>
      </c>
      <c r="G148" s="6">
        <f t="shared" si="1"/>
        <v>-1298941</v>
      </c>
      <c r="H148" s="1"/>
      <c r="I148" s="1"/>
      <c r="L148" s="1"/>
    </row>
    <row r="149" spans="1:12">
      <c r="A149" s="4">
        <v>45236</v>
      </c>
      <c r="B149" s="1"/>
      <c r="C149" s="1"/>
      <c r="D149" s="6">
        <v>4426</v>
      </c>
      <c r="E149" s="1" t="s">
        <v>95</v>
      </c>
      <c r="F149" s="1" t="s">
        <v>14</v>
      </c>
      <c r="G149" s="6">
        <f t="shared" si="1"/>
        <v>-1298756</v>
      </c>
      <c r="H149" s="1"/>
      <c r="I149" s="1"/>
      <c r="L149" s="1"/>
    </row>
    <row r="150" spans="1:12">
      <c r="A150" s="4">
        <v>45236</v>
      </c>
      <c r="B150" s="1">
        <v>6083</v>
      </c>
      <c r="C150" s="1" t="s">
        <v>48</v>
      </c>
      <c r="D150" s="6"/>
      <c r="E150" s="1"/>
      <c r="F150" s="1"/>
      <c r="G150" s="6">
        <f t="shared" si="1"/>
        <v>-1294330</v>
      </c>
      <c r="H150" s="1"/>
      <c r="I150" s="1"/>
      <c r="L150" s="1"/>
    </row>
    <row r="151" spans="1:12">
      <c r="A151" s="4">
        <v>45230</v>
      </c>
      <c r="B151" s="1">
        <v>1140</v>
      </c>
      <c r="C151" s="1" t="s">
        <v>44</v>
      </c>
      <c r="D151" s="6">
        <v>107</v>
      </c>
      <c r="E151" s="1" t="s">
        <v>45</v>
      </c>
      <c r="F151" s="1" t="s">
        <v>12</v>
      </c>
      <c r="G151" s="6">
        <f t="shared" si="1"/>
        <v>-1300413</v>
      </c>
      <c r="H151" s="1"/>
      <c r="I151" s="1"/>
      <c r="L151" s="1"/>
    </row>
    <row r="152" spans="1:12">
      <c r="A152" s="4">
        <v>45227</v>
      </c>
      <c r="B152" s="1"/>
      <c r="C152" s="1"/>
      <c r="D152" s="6">
        <v>2190</v>
      </c>
      <c r="E152" s="1" t="s">
        <v>96</v>
      </c>
      <c r="F152" s="1" t="s">
        <v>75</v>
      </c>
      <c r="G152" s="6">
        <f t="shared" si="1"/>
        <v>-1301446</v>
      </c>
      <c r="H152" s="1"/>
      <c r="I152" s="1"/>
      <c r="L152" s="1"/>
    </row>
    <row r="153" spans="1:12">
      <c r="A153" s="4">
        <v>45226</v>
      </c>
      <c r="B153" s="1">
        <v>1140</v>
      </c>
      <c r="C153" s="1" t="s">
        <v>44</v>
      </c>
      <c r="D153" s="6">
        <v>107</v>
      </c>
      <c r="E153" s="1" t="s">
        <v>45</v>
      </c>
      <c r="F153" s="1" t="s">
        <v>12</v>
      </c>
      <c r="G153" s="6">
        <f t="shared" si="1"/>
        <v>-1299256</v>
      </c>
      <c r="H153" s="1"/>
      <c r="I153" s="1"/>
      <c r="L153" s="1"/>
    </row>
    <row r="154" spans="1:12">
      <c r="A154" s="4">
        <v>45226</v>
      </c>
      <c r="B154" s="1">
        <v>19352</v>
      </c>
      <c r="C154" s="1" t="s">
        <v>17</v>
      </c>
      <c r="D154" s="6"/>
      <c r="E154" s="1"/>
      <c r="F154" s="1"/>
      <c r="G154" s="6">
        <f t="shared" si="1"/>
        <v>-1300289</v>
      </c>
      <c r="H154" s="1"/>
      <c r="I154" s="1"/>
      <c r="L154" s="1"/>
    </row>
    <row r="155" spans="1:12">
      <c r="A155" s="4">
        <v>45226</v>
      </c>
      <c r="B155" s="1">
        <v>700</v>
      </c>
      <c r="C155" s="1" t="s">
        <v>97</v>
      </c>
      <c r="D155" s="6"/>
      <c r="E155" s="1"/>
      <c r="F155" s="1"/>
      <c r="G155" s="6">
        <f t="shared" si="1"/>
        <v>-1319641</v>
      </c>
      <c r="H155" s="1"/>
      <c r="I155" s="1"/>
      <c r="L155" s="1"/>
    </row>
    <row r="156" spans="1:12">
      <c r="A156" s="4">
        <v>45223</v>
      </c>
      <c r="B156" s="1"/>
      <c r="C156" s="1"/>
      <c r="D156" s="6">
        <v>180</v>
      </c>
      <c r="E156" s="1" t="s">
        <v>43</v>
      </c>
      <c r="F156" s="1" t="s">
        <v>12</v>
      </c>
      <c r="G156" s="6">
        <f t="shared" si="1"/>
        <v>-1320341</v>
      </c>
      <c r="H156" s="1"/>
      <c r="I156" s="1"/>
      <c r="L156" s="1"/>
    </row>
    <row r="157" spans="1:12">
      <c r="A157" s="4">
        <v>45223</v>
      </c>
      <c r="B157" s="6"/>
      <c r="C157" s="1"/>
      <c r="D157" s="6">
        <v>65870</v>
      </c>
      <c r="E157" s="1" t="s">
        <v>65</v>
      </c>
      <c r="F157" s="1" t="s">
        <v>12</v>
      </c>
      <c r="G157" s="6">
        <f t="shared" si="1"/>
        <v>-1320161</v>
      </c>
      <c r="H157" s="7" t="s">
        <v>98</v>
      </c>
      <c r="I157" s="1"/>
      <c r="L157" s="1"/>
    </row>
    <row r="158" spans="1:12">
      <c r="A158" s="4">
        <v>45222</v>
      </c>
      <c r="B158" s="6">
        <v>53844</v>
      </c>
      <c r="C158" s="1" t="s">
        <v>17</v>
      </c>
      <c r="D158" s="6"/>
      <c r="E158" s="1"/>
      <c r="F158" s="1"/>
      <c r="G158" s="6">
        <f t="shared" si="1"/>
        <v>-1254291</v>
      </c>
      <c r="H158" s="1"/>
      <c r="I158" s="1"/>
      <c r="L158" s="1"/>
    </row>
    <row r="159" spans="1:12">
      <c r="A159" s="4">
        <v>45221</v>
      </c>
      <c r="B159" s="1">
        <v>500</v>
      </c>
      <c r="C159" s="1" t="s">
        <v>16</v>
      </c>
      <c r="D159" s="6"/>
      <c r="E159" s="1"/>
      <c r="F159" s="1"/>
      <c r="G159" s="6">
        <f t="shared" si="1"/>
        <v>-1308135</v>
      </c>
      <c r="H159" s="1"/>
      <c r="I159" s="1"/>
      <c r="L159" s="1"/>
    </row>
    <row r="160" spans="1:12">
      <c r="A160" s="4">
        <v>45221</v>
      </c>
      <c r="B160" s="1">
        <v>7000</v>
      </c>
      <c r="C160" s="1" t="s">
        <v>99</v>
      </c>
      <c r="D160" s="6"/>
      <c r="E160" s="1"/>
      <c r="F160" s="1"/>
      <c r="G160" s="6">
        <f t="shared" si="1"/>
        <v>-1308635</v>
      </c>
      <c r="H160" s="1"/>
      <c r="I160" s="1"/>
      <c r="L160" s="1"/>
    </row>
    <row r="161" spans="1:12">
      <c r="A161" s="4">
        <v>45219</v>
      </c>
      <c r="B161" s="1">
        <v>570</v>
      </c>
      <c r="C161" s="1" t="s">
        <v>44</v>
      </c>
      <c r="D161" s="6">
        <v>75</v>
      </c>
      <c r="E161" s="1" t="s">
        <v>45</v>
      </c>
      <c r="F161" s="1" t="s">
        <v>12</v>
      </c>
      <c r="G161" s="6">
        <f t="shared" si="1"/>
        <v>-1315635</v>
      </c>
      <c r="H161" s="1"/>
      <c r="I161" s="1"/>
      <c r="L161" s="1"/>
    </row>
    <row r="162" spans="1:12">
      <c r="A162" s="4">
        <v>45218</v>
      </c>
      <c r="B162" s="1">
        <v>4500</v>
      </c>
      <c r="C162" s="3" t="s">
        <v>100</v>
      </c>
      <c r="D162" s="6"/>
      <c r="E162" s="1"/>
      <c r="F162" s="1"/>
      <c r="G162" s="6">
        <f t="shared" si="1"/>
        <v>-1316130</v>
      </c>
      <c r="H162" s="1"/>
      <c r="I162" s="1"/>
      <c r="L162" s="1"/>
    </row>
    <row r="163" spans="1:12">
      <c r="A163" s="4">
        <v>45218</v>
      </c>
      <c r="B163" s="1">
        <v>570</v>
      </c>
      <c r="C163" s="1" t="s">
        <v>44</v>
      </c>
      <c r="D163" s="6">
        <v>75</v>
      </c>
      <c r="E163" s="1" t="s">
        <v>45</v>
      </c>
      <c r="F163" s="1" t="s">
        <v>12</v>
      </c>
      <c r="G163" s="6">
        <f t="shared" si="1"/>
        <v>-1320630</v>
      </c>
      <c r="H163" s="1"/>
      <c r="I163" s="1"/>
      <c r="L163" s="1"/>
    </row>
    <row r="164" spans="1:12">
      <c r="A164" s="4">
        <v>45213</v>
      </c>
      <c r="B164" s="1"/>
      <c r="C164" s="1"/>
      <c r="D164" s="6">
        <v>1750</v>
      </c>
      <c r="E164" s="1" t="s">
        <v>101</v>
      </c>
      <c r="F164" s="1" t="s">
        <v>14</v>
      </c>
      <c r="G164" s="6">
        <f t="shared" si="1"/>
        <v>-1321125</v>
      </c>
      <c r="H164" s="1"/>
      <c r="I164" s="1"/>
      <c r="L164" s="1"/>
    </row>
    <row r="165" spans="1:12">
      <c r="A165" s="4">
        <v>45213</v>
      </c>
      <c r="B165" s="1"/>
      <c r="C165" s="1"/>
      <c r="D165" s="6">
        <v>3810</v>
      </c>
      <c r="E165" s="1" t="s">
        <v>61</v>
      </c>
      <c r="F165" s="1" t="s">
        <v>14</v>
      </c>
      <c r="G165" s="6">
        <f t="shared" si="1"/>
        <v>-1319375</v>
      </c>
      <c r="H165" s="1"/>
      <c r="I165" s="1"/>
      <c r="L165" s="1"/>
    </row>
    <row r="166" spans="1:12">
      <c r="A166" s="4">
        <v>45213</v>
      </c>
      <c r="B166" s="1"/>
      <c r="C166" s="1"/>
      <c r="D166" s="6">
        <v>4463</v>
      </c>
      <c r="E166" s="1" t="s">
        <v>102</v>
      </c>
      <c r="F166" s="1" t="s">
        <v>12</v>
      </c>
      <c r="G166" s="6">
        <f t="shared" si="1"/>
        <v>-1315565</v>
      </c>
      <c r="H166" s="1"/>
      <c r="I166" s="1"/>
      <c r="L166" s="1"/>
    </row>
    <row r="167" spans="1:12">
      <c r="A167" s="4">
        <v>45211</v>
      </c>
      <c r="B167" s="1">
        <v>6000</v>
      </c>
      <c r="C167" s="3" t="s">
        <v>103</v>
      </c>
      <c r="D167" s="6"/>
      <c r="E167" s="1"/>
      <c r="F167" s="1"/>
      <c r="G167" s="6">
        <f t="shared" si="1"/>
        <v>-1311102</v>
      </c>
      <c r="H167" s="1"/>
      <c r="I167" s="1"/>
      <c r="L167" s="1"/>
    </row>
    <row r="168" spans="1:12">
      <c r="A168" s="4">
        <v>45209</v>
      </c>
      <c r="B168" s="1"/>
      <c r="C168" s="1"/>
      <c r="D168" s="6">
        <v>5800</v>
      </c>
      <c r="E168" s="1" t="s">
        <v>104</v>
      </c>
      <c r="F168" s="1" t="s">
        <v>14</v>
      </c>
      <c r="G168" s="6">
        <f t="shared" si="1"/>
        <v>-1317102</v>
      </c>
      <c r="H168" s="1"/>
      <c r="I168" s="1"/>
      <c r="L168" s="1"/>
    </row>
    <row r="169" spans="1:12">
      <c r="A169" s="4">
        <v>45205</v>
      </c>
      <c r="B169" s="1">
        <v>570</v>
      </c>
      <c r="C169" s="1" t="s">
        <v>44</v>
      </c>
      <c r="D169" s="6">
        <v>75</v>
      </c>
      <c r="E169" s="1" t="s">
        <v>45</v>
      </c>
      <c r="F169" s="1" t="s">
        <v>12</v>
      </c>
      <c r="G169" s="6">
        <f t="shared" si="1"/>
        <v>-1311302</v>
      </c>
      <c r="H169" s="1"/>
      <c r="I169" s="1"/>
      <c r="L169" s="1"/>
    </row>
    <row r="170" spans="1:12">
      <c r="A170" s="4">
        <v>45204</v>
      </c>
      <c r="B170" s="1"/>
      <c r="C170" s="1"/>
      <c r="D170" s="6">
        <v>3000</v>
      </c>
      <c r="E170" s="1" t="s">
        <v>105</v>
      </c>
      <c r="F170" s="1" t="s">
        <v>14</v>
      </c>
      <c r="G170" s="6">
        <f t="shared" si="1"/>
        <v>-1311797</v>
      </c>
      <c r="H170" s="1"/>
      <c r="I170" s="1"/>
      <c r="L170" s="1"/>
    </row>
    <row r="171" spans="1:12">
      <c r="A171" s="4">
        <v>45204</v>
      </c>
      <c r="B171" s="1"/>
      <c r="C171" s="1"/>
      <c r="D171" s="6">
        <v>30000</v>
      </c>
      <c r="E171" s="1" t="s">
        <v>106</v>
      </c>
      <c r="F171" s="1" t="s">
        <v>14</v>
      </c>
      <c r="G171" s="6">
        <f t="shared" si="1"/>
        <v>-1308797</v>
      </c>
      <c r="H171" s="1"/>
      <c r="I171" s="1"/>
      <c r="L171" s="1"/>
    </row>
    <row r="172" spans="1:12">
      <c r="A172" s="4">
        <v>45204</v>
      </c>
      <c r="B172" s="1"/>
      <c r="C172" s="1"/>
      <c r="D172" s="6">
        <v>178460</v>
      </c>
      <c r="E172" s="1" t="s">
        <v>56</v>
      </c>
      <c r="F172" s="1" t="s">
        <v>57</v>
      </c>
      <c r="G172" s="6">
        <f t="shared" si="1"/>
        <v>-1278797</v>
      </c>
      <c r="H172" s="1"/>
      <c r="I172" s="1"/>
      <c r="L172" s="1"/>
    </row>
    <row r="173" spans="1:12">
      <c r="A173" s="4">
        <v>45204</v>
      </c>
      <c r="B173" s="1">
        <v>5690</v>
      </c>
      <c r="C173" s="1" t="s">
        <v>107</v>
      </c>
      <c r="D173" s="6"/>
      <c r="E173" s="1"/>
      <c r="F173" s="1"/>
      <c r="G173" s="6">
        <f t="shared" si="1"/>
        <v>-1100337</v>
      </c>
      <c r="H173" s="1"/>
      <c r="I173" s="1"/>
      <c r="L173" s="1"/>
    </row>
    <row r="174" spans="1:12">
      <c r="A174" s="4">
        <v>45202</v>
      </c>
      <c r="B174" s="1">
        <v>1000</v>
      </c>
      <c r="C174" s="1" t="s">
        <v>108</v>
      </c>
      <c r="D174" s="6">
        <v>99</v>
      </c>
      <c r="E174" s="1" t="s">
        <v>45</v>
      </c>
      <c r="F174" s="1" t="s">
        <v>12</v>
      </c>
      <c r="G174" s="6">
        <f t="shared" si="1"/>
        <v>-1106027</v>
      </c>
      <c r="H174" s="1"/>
      <c r="I174" s="1"/>
      <c r="L174" s="1"/>
    </row>
    <row r="175" spans="1:12">
      <c r="A175" s="4">
        <v>45201</v>
      </c>
      <c r="B175" s="1">
        <v>570</v>
      </c>
      <c r="C175" s="1" t="s">
        <v>44</v>
      </c>
      <c r="D175" s="6">
        <v>75</v>
      </c>
      <c r="E175" s="1" t="s">
        <v>45</v>
      </c>
      <c r="F175" s="1" t="s">
        <v>12</v>
      </c>
      <c r="G175" s="6">
        <f t="shared" si="1"/>
        <v>-1106928</v>
      </c>
      <c r="H175" s="1"/>
      <c r="I175" s="1"/>
      <c r="L175" s="1"/>
    </row>
    <row r="176" spans="1:12">
      <c r="A176" s="4">
        <v>45201</v>
      </c>
      <c r="B176" s="1">
        <v>1140</v>
      </c>
      <c r="C176" s="1" t="s">
        <v>44</v>
      </c>
      <c r="D176" s="6">
        <v>107</v>
      </c>
      <c r="E176" s="1" t="s">
        <v>45</v>
      </c>
      <c r="F176" s="1" t="s">
        <v>12</v>
      </c>
      <c r="G176" s="6">
        <f t="shared" si="1"/>
        <v>-1107423</v>
      </c>
      <c r="H176" s="1"/>
      <c r="I176" s="1"/>
      <c r="L176" s="1"/>
    </row>
    <row r="177" spans="1:12">
      <c r="A177" s="4">
        <v>45200</v>
      </c>
      <c r="B177" s="1">
        <v>570</v>
      </c>
      <c r="C177" s="1" t="s">
        <v>44</v>
      </c>
      <c r="D177" s="6">
        <v>75</v>
      </c>
      <c r="E177" s="1" t="s">
        <v>45</v>
      </c>
      <c r="F177" s="1" t="s">
        <v>12</v>
      </c>
      <c r="G177" s="6">
        <f t="shared" si="1"/>
        <v>-1108456</v>
      </c>
      <c r="H177" s="1"/>
      <c r="I177" s="1"/>
      <c r="L177" s="1"/>
    </row>
    <row r="178" spans="1:12">
      <c r="A178" s="4">
        <v>45197</v>
      </c>
      <c r="B178" s="1">
        <v>570</v>
      </c>
      <c r="C178" s="1" t="s">
        <v>44</v>
      </c>
      <c r="D178" s="6">
        <v>75</v>
      </c>
      <c r="E178" s="1" t="s">
        <v>45</v>
      </c>
      <c r="F178" s="1" t="s">
        <v>12</v>
      </c>
      <c r="G178" s="6">
        <f t="shared" si="1"/>
        <v>-1108951</v>
      </c>
      <c r="H178" s="1"/>
      <c r="I178" s="1"/>
      <c r="L178" s="1"/>
    </row>
    <row r="179" spans="1:12">
      <c r="A179" s="4">
        <v>45197</v>
      </c>
      <c r="B179" s="1">
        <v>570</v>
      </c>
      <c r="C179" s="1" t="s">
        <v>44</v>
      </c>
      <c r="D179" s="6">
        <v>75</v>
      </c>
      <c r="E179" s="1" t="s">
        <v>45</v>
      </c>
      <c r="F179" s="1" t="s">
        <v>12</v>
      </c>
      <c r="G179" s="6">
        <f t="shared" si="1"/>
        <v>-1109446</v>
      </c>
      <c r="H179" s="1"/>
      <c r="I179" s="1"/>
      <c r="L179" s="1"/>
    </row>
    <row r="180" spans="1:12">
      <c r="A180" s="4">
        <v>45196</v>
      </c>
      <c r="B180" s="1">
        <v>570</v>
      </c>
      <c r="C180" s="1" t="s">
        <v>44</v>
      </c>
      <c r="D180" s="6">
        <v>75</v>
      </c>
      <c r="E180" s="1" t="s">
        <v>45</v>
      </c>
      <c r="F180" s="1" t="s">
        <v>12</v>
      </c>
      <c r="G180" s="6">
        <f t="shared" si="1"/>
        <v>-1109941</v>
      </c>
      <c r="H180" s="1"/>
      <c r="I180" s="1"/>
      <c r="L180" s="1"/>
    </row>
    <row r="181" spans="1:12">
      <c r="A181" s="4">
        <v>45196</v>
      </c>
      <c r="B181" s="1">
        <v>2000</v>
      </c>
      <c r="C181" s="1" t="s">
        <v>109</v>
      </c>
      <c r="D181" s="6">
        <v>155</v>
      </c>
      <c r="E181" s="1" t="s">
        <v>45</v>
      </c>
      <c r="F181" s="1" t="s">
        <v>12</v>
      </c>
      <c r="G181" s="6">
        <f t="shared" si="1"/>
        <v>-1110436</v>
      </c>
      <c r="H181" s="1"/>
      <c r="I181" s="1"/>
      <c r="L181" s="1"/>
    </row>
    <row r="182" spans="1:12">
      <c r="A182" s="4">
        <v>45194</v>
      </c>
      <c r="B182" s="1"/>
      <c r="C182" s="1"/>
      <c r="D182" s="6">
        <v>10000</v>
      </c>
      <c r="E182" s="1" t="s">
        <v>64</v>
      </c>
      <c r="F182" s="1" t="s">
        <v>57</v>
      </c>
      <c r="G182" s="6">
        <f t="shared" si="1"/>
        <v>-1112281</v>
      </c>
      <c r="H182" s="1"/>
      <c r="I182" s="1"/>
      <c r="L182" s="1"/>
    </row>
    <row r="183" spans="1:12">
      <c r="A183" s="4">
        <v>45193</v>
      </c>
      <c r="B183" s="1">
        <v>570</v>
      </c>
      <c r="C183" s="1" t="s">
        <v>44</v>
      </c>
      <c r="D183" s="6">
        <v>75</v>
      </c>
      <c r="E183" s="1" t="s">
        <v>45</v>
      </c>
      <c r="F183" s="1" t="s">
        <v>12</v>
      </c>
      <c r="G183" s="6">
        <f t="shared" si="1"/>
        <v>-1102281</v>
      </c>
      <c r="H183" s="1"/>
      <c r="I183" s="1"/>
      <c r="L183" s="1"/>
    </row>
    <row r="184" spans="1:12">
      <c r="A184" s="4">
        <v>45191</v>
      </c>
      <c r="B184" s="1"/>
      <c r="C184" s="1"/>
      <c r="D184" s="6">
        <v>54340</v>
      </c>
      <c r="E184" s="1" t="s">
        <v>65</v>
      </c>
      <c r="F184" s="1" t="s">
        <v>12</v>
      </c>
      <c r="G184" s="6">
        <f t="shared" si="1"/>
        <v>-1102776</v>
      </c>
      <c r="H184" s="7" t="s">
        <v>110</v>
      </c>
      <c r="I184" s="1"/>
      <c r="L184" s="7" t="s">
        <v>111</v>
      </c>
    </row>
    <row r="185" spans="1:12">
      <c r="A185" s="4">
        <v>45189</v>
      </c>
      <c r="B185" s="1"/>
      <c r="C185" s="1"/>
      <c r="D185" s="6">
        <v>40000</v>
      </c>
      <c r="E185" s="1" t="s">
        <v>64</v>
      </c>
      <c r="F185" s="1" t="s">
        <v>57</v>
      </c>
      <c r="G185" s="6">
        <f t="shared" si="1"/>
        <v>-1048436</v>
      </c>
      <c r="H185" s="1"/>
      <c r="I185" s="1"/>
      <c r="L185" s="1"/>
    </row>
    <row r="186" spans="1:12">
      <c r="A186" s="4">
        <v>45188</v>
      </c>
      <c r="B186" s="1">
        <v>570</v>
      </c>
      <c r="C186" s="1" t="s">
        <v>44</v>
      </c>
      <c r="D186" s="6">
        <v>75</v>
      </c>
      <c r="E186" s="1" t="s">
        <v>45</v>
      </c>
      <c r="F186" s="1" t="s">
        <v>12</v>
      </c>
      <c r="G186" s="6">
        <f t="shared" si="1"/>
        <v>-1008436</v>
      </c>
      <c r="H186" s="1"/>
      <c r="I186" s="1"/>
      <c r="L186" s="1"/>
    </row>
    <row r="187" spans="1:12">
      <c r="A187" s="4">
        <v>45187</v>
      </c>
      <c r="B187" s="1">
        <v>7630</v>
      </c>
      <c r="C187" s="8" t="s">
        <v>112</v>
      </c>
      <c r="D187" s="6">
        <v>470</v>
      </c>
      <c r="E187" s="1" t="s">
        <v>45</v>
      </c>
      <c r="F187" s="1" t="s">
        <v>12</v>
      </c>
      <c r="G187" s="6">
        <f t="shared" si="1"/>
        <v>-1008931</v>
      </c>
      <c r="H187" s="1"/>
      <c r="I187" s="1"/>
      <c r="L187" s="1"/>
    </row>
    <row r="188" spans="1:12">
      <c r="A188" s="4">
        <v>45187</v>
      </c>
      <c r="B188" s="1">
        <v>870</v>
      </c>
      <c r="C188" s="1" t="s">
        <v>113</v>
      </c>
      <c r="D188" s="6">
        <v>92</v>
      </c>
      <c r="E188" s="1" t="s">
        <v>45</v>
      </c>
      <c r="F188" s="1" t="s">
        <v>12</v>
      </c>
      <c r="G188" s="6">
        <f t="shared" si="1"/>
        <v>-1016091</v>
      </c>
      <c r="H188" s="1"/>
      <c r="I188" s="1"/>
      <c r="L188" s="1"/>
    </row>
    <row r="189" spans="1:12">
      <c r="A189" s="4">
        <v>45185</v>
      </c>
      <c r="B189" s="1"/>
      <c r="C189" s="1"/>
      <c r="D189" s="6">
        <v>3356</v>
      </c>
      <c r="E189" s="1" t="s">
        <v>114</v>
      </c>
      <c r="F189" s="1" t="s">
        <v>14</v>
      </c>
      <c r="G189" s="6">
        <f t="shared" si="1"/>
        <v>-1016869</v>
      </c>
      <c r="H189" s="1"/>
      <c r="I189" s="1"/>
      <c r="L189" s="1"/>
    </row>
    <row r="190" spans="1:12">
      <c r="A190" s="4">
        <v>45184</v>
      </c>
      <c r="B190" s="1">
        <v>1870</v>
      </c>
      <c r="C190" s="1" t="s">
        <v>107</v>
      </c>
      <c r="D190" s="6"/>
      <c r="E190" s="1"/>
      <c r="F190" s="1"/>
      <c r="G190" s="6">
        <f t="shared" si="1"/>
        <v>-1013513</v>
      </c>
      <c r="H190" s="1"/>
      <c r="I190" s="1"/>
      <c r="L190" s="1"/>
    </row>
    <row r="191" spans="1:12">
      <c r="A191" s="4">
        <v>45184</v>
      </c>
      <c r="B191" s="1">
        <v>1870</v>
      </c>
      <c r="C191" s="1" t="s">
        <v>107</v>
      </c>
      <c r="D191" s="6"/>
      <c r="E191" s="1"/>
      <c r="F191" s="1"/>
      <c r="G191" s="6">
        <f t="shared" si="1"/>
        <v>-1015383</v>
      </c>
      <c r="H191" s="1"/>
      <c r="I191" s="1"/>
      <c r="L191" s="1"/>
    </row>
    <row r="192" spans="1:12">
      <c r="A192" s="4">
        <v>45184</v>
      </c>
      <c r="B192" s="1">
        <v>2570</v>
      </c>
      <c r="C192" s="1" t="s">
        <v>115</v>
      </c>
      <c r="D192" s="6">
        <v>187</v>
      </c>
      <c r="E192" s="1" t="s">
        <v>45</v>
      </c>
      <c r="F192" s="1" t="s">
        <v>12</v>
      </c>
      <c r="G192" s="6">
        <f t="shared" si="1"/>
        <v>-1017253</v>
      </c>
      <c r="H192" s="1"/>
      <c r="I192" s="1"/>
      <c r="L192" s="1"/>
    </row>
    <row r="193" spans="1:12">
      <c r="A193" s="4">
        <v>45183</v>
      </c>
      <c r="B193" s="1">
        <v>570</v>
      </c>
      <c r="C193" s="1" t="s">
        <v>44</v>
      </c>
      <c r="D193" s="6">
        <v>75</v>
      </c>
      <c r="E193" s="1" t="s">
        <v>45</v>
      </c>
      <c r="F193" s="1" t="s">
        <v>12</v>
      </c>
      <c r="G193" s="6">
        <f t="shared" si="1"/>
        <v>-1019636</v>
      </c>
      <c r="H193" s="1"/>
      <c r="I193" s="1"/>
      <c r="L193" s="1"/>
    </row>
    <row r="194" spans="1:12">
      <c r="A194" s="4">
        <v>45180</v>
      </c>
      <c r="B194" s="1">
        <v>1000</v>
      </c>
      <c r="C194" s="1" t="s">
        <v>108</v>
      </c>
      <c r="D194" s="6"/>
      <c r="E194" s="1"/>
      <c r="F194" s="1"/>
      <c r="G194" s="6">
        <f t="shared" si="1"/>
        <v>-1020131</v>
      </c>
      <c r="H194" s="1"/>
      <c r="I194" s="1"/>
      <c r="L194" s="1"/>
    </row>
    <row r="195" spans="1:12">
      <c r="A195" s="4">
        <v>45179</v>
      </c>
      <c r="B195" s="1">
        <v>570</v>
      </c>
      <c r="C195" s="1" t="s">
        <v>44</v>
      </c>
      <c r="D195" s="6">
        <v>75</v>
      </c>
      <c r="E195" s="1" t="s">
        <v>45</v>
      </c>
      <c r="F195" s="1" t="s">
        <v>12</v>
      </c>
      <c r="G195" s="6">
        <f t="shared" si="1"/>
        <v>-1021131</v>
      </c>
      <c r="H195" s="1"/>
      <c r="I195" s="1"/>
      <c r="L195" s="1"/>
    </row>
    <row r="196" spans="1:12">
      <c r="A196" s="4">
        <v>45179</v>
      </c>
      <c r="B196" s="1">
        <v>570</v>
      </c>
      <c r="C196" s="1" t="s">
        <v>44</v>
      </c>
      <c r="D196" s="6">
        <v>75</v>
      </c>
      <c r="E196" s="1" t="s">
        <v>45</v>
      </c>
      <c r="F196" s="1" t="s">
        <v>12</v>
      </c>
      <c r="G196" s="6">
        <f t="shared" si="1"/>
        <v>-1021626</v>
      </c>
      <c r="H196" s="1"/>
      <c r="I196" s="1"/>
      <c r="L196" s="1"/>
    </row>
    <row r="197" spans="1:12">
      <c r="A197" s="4">
        <v>45175</v>
      </c>
      <c r="B197" s="1">
        <v>570</v>
      </c>
      <c r="C197" s="1" t="s">
        <v>44</v>
      </c>
      <c r="D197" s="6">
        <v>75</v>
      </c>
      <c r="E197" s="1" t="s">
        <v>45</v>
      </c>
      <c r="F197" s="1" t="s">
        <v>12</v>
      </c>
      <c r="G197" s="6">
        <f t="shared" si="1"/>
        <v>-1022121</v>
      </c>
      <c r="H197" s="1"/>
      <c r="I197" s="1"/>
      <c r="L197" s="1"/>
    </row>
    <row r="198" spans="1:12">
      <c r="A198" s="4">
        <v>45175</v>
      </c>
      <c r="B198" s="1">
        <v>2070</v>
      </c>
      <c r="C198" s="3" t="s">
        <v>116</v>
      </c>
      <c r="D198" s="6">
        <v>159</v>
      </c>
      <c r="E198" s="1" t="s">
        <v>45</v>
      </c>
      <c r="F198" s="1" t="s">
        <v>12</v>
      </c>
      <c r="G198" s="6">
        <f t="shared" si="1"/>
        <v>-1022616</v>
      </c>
      <c r="H198" s="1"/>
      <c r="I198" s="1"/>
      <c r="L198" s="1"/>
    </row>
    <row r="199" spans="1:12">
      <c r="A199" s="4">
        <v>45174</v>
      </c>
      <c r="B199" s="1">
        <v>570</v>
      </c>
      <c r="C199" s="1" t="s">
        <v>44</v>
      </c>
      <c r="D199" s="6">
        <v>75</v>
      </c>
      <c r="E199" s="1" t="s">
        <v>45</v>
      </c>
      <c r="F199" s="1" t="s">
        <v>12</v>
      </c>
      <c r="G199" s="6">
        <f t="shared" si="1"/>
        <v>-1024527</v>
      </c>
      <c r="H199" s="1"/>
      <c r="I199" s="1"/>
      <c r="L199" s="1"/>
    </row>
    <row r="200" spans="1:12">
      <c r="A200" s="4">
        <v>45172</v>
      </c>
      <c r="B200" s="1">
        <v>1000</v>
      </c>
      <c r="C200" s="1" t="s">
        <v>117</v>
      </c>
      <c r="D200" s="6">
        <v>99</v>
      </c>
      <c r="E200" s="1" t="s">
        <v>45</v>
      </c>
      <c r="F200" s="1" t="s">
        <v>12</v>
      </c>
      <c r="G200" s="6">
        <f t="shared" si="1"/>
        <v>-1025022</v>
      </c>
      <c r="H200" s="1"/>
      <c r="I200" s="1"/>
      <c r="L200" s="1"/>
    </row>
    <row r="201" spans="1:12">
      <c r="A201" s="4">
        <v>45171</v>
      </c>
      <c r="B201" s="1"/>
      <c r="C201" s="1"/>
      <c r="D201" s="6">
        <v>180</v>
      </c>
      <c r="E201" s="1" t="s">
        <v>118</v>
      </c>
      <c r="F201" s="1" t="s">
        <v>57</v>
      </c>
      <c r="G201" s="6">
        <f t="shared" si="1"/>
        <v>-1025923</v>
      </c>
      <c r="H201" s="1"/>
      <c r="I201" s="1"/>
      <c r="L201" s="1"/>
    </row>
    <row r="202" spans="1:12">
      <c r="A202" s="4">
        <v>45170</v>
      </c>
      <c r="B202" s="1">
        <v>1870</v>
      </c>
      <c r="C202" s="1" t="s">
        <v>107</v>
      </c>
      <c r="D202" s="6"/>
      <c r="E202" s="1"/>
      <c r="F202" s="1"/>
      <c r="G202" s="6">
        <f t="shared" si="1"/>
        <v>-1025743</v>
      </c>
      <c r="H202" s="1"/>
      <c r="I202" s="1"/>
      <c r="L202" s="1"/>
    </row>
    <row r="203" spans="1:12">
      <c r="A203" s="4">
        <v>45164</v>
      </c>
      <c r="B203" s="1">
        <v>1870</v>
      </c>
      <c r="C203" s="1" t="s">
        <v>107</v>
      </c>
      <c r="D203" s="6"/>
      <c r="E203" s="1"/>
      <c r="F203" s="1"/>
      <c r="G203" s="6">
        <f t="shared" si="1"/>
        <v>-1027613</v>
      </c>
      <c r="H203" s="1"/>
      <c r="I203" s="1"/>
      <c r="L203" s="1"/>
    </row>
    <row r="204" spans="1:12">
      <c r="A204" s="4">
        <v>45164</v>
      </c>
      <c r="B204" s="1">
        <v>570</v>
      </c>
      <c r="C204" s="1" t="s">
        <v>44</v>
      </c>
      <c r="D204" s="6">
        <v>75</v>
      </c>
      <c r="E204" s="1" t="s">
        <v>45</v>
      </c>
      <c r="F204" s="1" t="s">
        <v>12</v>
      </c>
      <c r="G204" s="6">
        <f t="shared" si="1"/>
        <v>-1029483</v>
      </c>
      <c r="H204" s="1"/>
      <c r="I204" s="1"/>
      <c r="L204" s="1"/>
    </row>
    <row r="205" spans="1:12">
      <c r="A205" s="4">
        <v>45163</v>
      </c>
      <c r="B205" s="1">
        <v>570</v>
      </c>
      <c r="C205" s="1" t="s">
        <v>44</v>
      </c>
      <c r="D205" s="6">
        <v>75</v>
      </c>
      <c r="E205" s="1" t="s">
        <v>45</v>
      </c>
      <c r="F205" s="1" t="s">
        <v>12</v>
      </c>
      <c r="G205" s="6">
        <f t="shared" si="1"/>
        <v>-1029978</v>
      </c>
      <c r="H205" s="1"/>
      <c r="I205" s="1"/>
      <c r="L205" s="1"/>
    </row>
    <row r="206" spans="1:12">
      <c r="A206" s="4">
        <v>45162</v>
      </c>
      <c r="B206" s="1">
        <v>570</v>
      </c>
      <c r="C206" s="1" t="s">
        <v>44</v>
      </c>
      <c r="D206" s="6">
        <v>75</v>
      </c>
      <c r="E206" s="1" t="s">
        <v>45</v>
      </c>
      <c r="F206" s="1" t="s">
        <v>12</v>
      </c>
      <c r="G206" s="6">
        <f t="shared" si="1"/>
        <v>-1030473</v>
      </c>
      <c r="H206" s="1"/>
      <c r="I206" s="1"/>
      <c r="L206" s="1"/>
    </row>
    <row r="207" spans="1:12">
      <c r="A207" s="4">
        <v>45161</v>
      </c>
      <c r="B207" s="1">
        <v>680</v>
      </c>
      <c r="C207" s="1" t="s">
        <v>107</v>
      </c>
      <c r="D207" s="6"/>
      <c r="E207" s="1"/>
      <c r="F207" s="1"/>
      <c r="G207" s="6">
        <f t="shared" si="1"/>
        <v>-1030968</v>
      </c>
      <c r="H207" s="1"/>
      <c r="I207" s="1"/>
      <c r="L207" s="1"/>
    </row>
    <row r="208" spans="1:12">
      <c r="A208" s="4">
        <v>45160</v>
      </c>
      <c r="B208" s="1"/>
      <c r="C208" s="1"/>
      <c r="D208" s="6">
        <f>11827-335+50000</f>
        <v>61492</v>
      </c>
      <c r="E208" s="1" t="s">
        <v>65</v>
      </c>
      <c r="F208" s="1" t="s">
        <v>12</v>
      </c>
      <c r="G208" s="6">
        <f t="shared" si="1"/>
        <v>-1031648</v>
      </c>
      <c r="H208" s="7" t="s">
        <v>119</v>
      </c>
      <c r="I208" s="1"/>
      <c r="L208" s="1" t="s">
        <v>120</v>
      </c>
    </row>
    <row r="209" spans="1:9">
      <c r="A209" s="4">
        <v>45158</v>
      </c>
      <c r="B209" s="1">
        <v>570</v>
      </c>
      <c r="C209" s="1" t="s">
        <v>44</v>
      </c>
      <c r="D209" s="6">
        <v>75</v>
      </c>
      <c r="E209" s="1" t="s">
        <v>45</v>
      </c>
      <c r="F209" s="1" t="s">
        <v>12</v>
      </c>
      <c r="G209" s="6">
        <f t="shared" si="1"/>
        <v>-970156</v>
      </c>
      <c r="H209" s="1"/>
      <c r="I209" s="1"/>
    </row>
    <row r="210" spans="1:9">
      <c r="A210" s="4">
        <v>45158</v>
      </c>
      <c r="B210" s="1">
        <v>4000</v>
      </c>
      <c r="C210" s="1" t="s">
        <v>121</v>
      </c>
      <c r="D210" s="6">
        <v>267</v>
      </c>
      <c r="E210" s="1" t="s">
        <v>45</v>
      </c>
      <c r="F210" s="1" t="s">
        <v>12</v>
      </c>
      <c r="G210" s="6">
        <f t="shared" si="1"/>
        <v>-970651</v>
      </c>
      <c r="H210" s="1"/>
      <c r="I210" s="1"/>
    </row>
    <row r="211" spans="1:9">
      <c r="A211" s="4">
        <v>45158</v>
      </c>
      <c r="B211" s="1">
        <v>570</v>
      </c>
      <c r="C211" s="1" t="s">
        <v>44</v>
      </c>
      <c r="D211" s="6">
        <v>75</v>
      </c>
      <c r="E211" s="1" t="s">
        <v>45</v>
      </c>
      <c r="F211" s="1" t="s">
        <v>12</v>
      </c>
      <c r="G211" s="6">
        <f t="shared" si="1"/>
        <v>-974384</v>
      </c>
      <c r="H211" s="1"/>
      <c r="I211" s="1"/>
    </row>
    <row r="212" spans="1:9">
      <c r="A212" s="4">
        <v>45157</v>
      </c>
      <c r="B212" s="1">
        <v>1070</v>
      </c>
      <c r="C212" s="1" t="s">
        <v>122</v>
      </c>
      <c r="D212" s="6">
        <v>103</v>
      </c>
      <c r="E212" s="1" t="s">
        <v>45</v>
      </c>
      <c r="F212" s="1" t="s">
        <v>12</v>
      </c>
      <c r="G212" s="6">
        <f t="shared" si="1"/>
        <v>-974879</v>
      </c>
      <c r="H212" s="1"/>
      <c r="I212" s="1"/>
    </row>
    <row r="213" spans="1:9">
      <c r="A213" s="4">
        <v>45157</v>
      </c>
      <c r="B213" s="1">
        <v>1025</v>
      </c>
      <c r="C213" s="1" t="s">
        <v>123</v>
      </c>
      <c r="D213" s="6">
        <v>101</v>
      </c>
      <c r="E213" s="1" t="s">
        <v>45</v>
      </c>
      <c r="F213" s="1" t="s">
        <v>12</v>
      </c>
      <c r="G213" s="6">
        <f t="shared" si="1"/>
        <v>-975846</v>
      </c>
      <c r="H213" s="1" t="s">
        <v>124</v>
      </c>
      <c r="I213" s="1"/>
    </row>
    <row r="214" spans="1:9">
      <c r="A214" s="4">
        <v>45157</v>
      </c>
      <c r="B214" s="1"/>
      <c r="C214" s="1"/>
      <c r="D214" s="6">
        <v>30000</v>
      </c>
      <c r="E214" s="1" t="s">
        <v>125</v>
      </c>
      <c r="F214" s="1" t="s">
        <v>57</v>
      </c>
      <c r="G214" s="6">
        <f t="shared" si="1"/>
        <v>-976770</v>
      </c>
      <c r="H214" s="1"/>
      <c r="I214" s="1"/>
    </row>
    <row r="215" spans="1:9">
      <c r="A215" s="4">
        <v>45157</v>
      </c>
      <c r="D215" s="1">
        <v>50000</v>
      </c>
      <c r="E215" s="1" t="s">
        <v>126</v>
      </c>
      <c r="F215" s="1" t="s">
        <v>57</v>
      </c>
      <c r="G215" s="6">
        <f t="shared" si="1"/>
        <v>-946770</v>
      </c>
      <c r="H215" s="1" t="s">
        <v>127</v>
      </c>
      <c r="I215" s="1"/>
    </row>
    <row r="216" spans="1:9">
      <c r="A216" s="4">
        <v>45157</v>
      </c>
      <c r="D216" s="1">
        <v>178460</v>
      </c>
      <c r="E216" s="1" t="s">
        <v>56</v>
      </c>
      <c r="F216" s="1" t="s">
        <v>57</v>
      </c>
      <c r="G216" s="6">
        <f t="shared" si="1"/>
        <v>-896770</v>
      </c>
      <c r="H216" s="1" t="s">
        <v>128</v>
      </c>
      <c r="I216" s="1"/>
    </row>
    <row r="217" spans="1:9">
      <c r="A217" s="4">
        <v>45157</v>
      </c>
      <c r="B217" s="1"/>
      <c r="C217" s="1"/>
      <c r="D217" s="6">
        <v>30000</v>
      </c>
      <c r="E217" s="1" t="s">
        <v>125</v>
      </c>
      <c r="F217" s="1" t="s">
        <v>57</v>
      </c>
      <c r="G217" s="6">
        <f t="shared" si="1"/>
        <v>-718310</v>
      </c>
      <c r="H217" s="1"/>
      <c r="I217" s="1"/>
    </row>
    <row r="218" spans="1:9">
      <c r="A218" s="4">
        <v>45157</v>
      </c>
      <c r="B218" s="1">
        <v>1800</v>
      </c>
      <c r="C218" s="1" t="s">
        <v>129</v>
      </c>
      <c r="D218" s="6">
        <v>155</v>
      </c>
      <c r="E218" s="1" t="s">
        <v>45</v>
      </c>
      <c r="F218" s="1" t="s">
        <v>12</v>
      </c>
      <c r="G218" s="6">
        <f t="shared" si="1"/>
        <v>-688310</v>
      </c>
      <c r="H218" s="1"/>
      <c r="I218" s="1"/>
    </row>
    <row r="219" spans="1:9">
      <c r="A219" s="4">
        <v>45157</v>
      </c>
      <c r="B219" s="1"/>
      <c r="C219" s="1"/>
      <c r="D219" s="6">
        <v>30000</v>
      </c>
      <c r="E219" s="1" t="s">
        <v>125</v>
      </c>
      <c r="F219" s="1" t="s">
        <v>57</v>
      </c>
      <c r="G219" s="6">
        <f t="shared" si="1"/>
        <v>-689955</v>
      </c>
      <c r="H219" s="1"/>
      <c r="I219" s="1"/>
    </row>
    <row r="220" spans="1:9">
      <c r="A220" s="4">
        <v>45156</v>
      </c>
      <c r="B220" s="1">
        <v>570</v>
      </c>
      <c r="C220" s="1" t="s">
        <v>44</v>
      </c>
      <c r="D220" s="6">
        <v>75</v>
      </c>
      <c r="E220" s="1" t="s">
        <v>45</v>
      </c>
      <c r="F220" s="1" t="s">
        <v>12</v>
      </c>
      <c r="G220" s="6">
        <f t="shared" si="1"/>
        <v>-659955</v>
      </c>
      <c r="H220" s="1"/>
      <c r="I220" s="1"/>
    </row>
    <row r="221" spans="1:9">
      <c r="A221" s="4">
        <v>45156</v>
      </c>
      <c r="B221" s="1">
        <v>800</v>
      </c>
      <c r="C221" s="1" t="s">
        <v>130</v>
      </c>
      <c r="D221" s="6">
        <v>88</v>
      </c>
      <c r="E221" s="1" t="s">
        <v>45</v>
      </c>
      <c r="F221" s="1" t="s">
        <v>12</v>
      </c>
      <c r="G221" s="6">
        <f t="shared" si="1"/>
        <v>-660450</v>
      </c>
      <c r="H221" s="1"/>
      <c r="I221" s="1"/>
    </row>
    <row r="222" spans="1:9">
      <c r="A222" s="4">
        <v>45156</v>
      </c>
      <c r="B222" s="1">
        <v>570</v>
      </c>
      <c r="C222" s="1" t="s">
        <v>44</v>
      </c>
      <c r="D222" s="6">
        <v>75</v>
      </c>
      <c r="E222" s="1" t="s">
        <v>45</v>
      </c>
      <c r="F222" s="1" t="s">
        <v>12</v>
      </c>
      <c r="G222" s="6">
        <f t="shared" si="1"/>
        <v>-661162</v>
      </c>
      <c r="H222" s="1"/>
      <c r="I222" s="1"/>
    </row>
    <row r="223" spans="1:9">
      <c r="A223" s="4">
        <v>45156</v>
      </c>
      <c r="B223" s="1">
        <v>1140</v>
      </c>
      <c r="C223" s="1" t="s">
        <v>44</v>
      </c>
      <c r="D223" s="6">
        <v>107</v>
      </c>
      <c r="E223" s="1" t="s">
        <v>45</v>
      </c>
      <c r="F223" s="1" t="s">
        <v>12</v>
      </c>
      <c r="G223" s="6">
        <f t="shared" si="1"/>
        <v>-661657</v>
      </c>
      <c r="H223" s="1"/>
      <c r="I223" s="1"/>
    </row>
    <row r="224" spans="1:9">
      <c r="A224" s="4">
        <v>45156</v>
      </c>
      <c r="B224" s="1">
        <v>570</v>
      </c>
      <c r="C224" s="1" t="s">
        <v>44</v>
      </c>
      <c r="D224" s="6">
        <v>75</v>
      </c>
      <c r="E224" s="1" t="s">
        <v>45</v>
      </c>
      <c r="F224" s="1" t="s">
        <v>12</v>
      </c>
      <c r="G224" s="6">
        <f t="shared" si="1"/>
        <v>-662690</v>
      </c>
      <c r="H224" s="1"/>
      <c r="I224" s="1"/>
    </row>
    <row r="225" spans="1:9">
      <c r="A225" s="4">
        <v>45156</v>
      </c>
      <c r="B225" s="1">
        <v>1000</v>
      </c>
      <c r="C225" s="1" t="s">
        <v>117</v>
      </c>
      <c r="D225" s="6">
        <v>99</v>
      </c>
      <c r="E225" s="1" t="s">
        <v>45</v>
      </c>
      <c r="F225" s="1" t="s">
        <v>12</v>
      </c>
      <c r="G225" s="6">
        <f t="shared" si="1"/>
        <v>-663185</v>
      </c>
      <c r="H225" s="1"/>
      <c r="I225" s="1"/>
    </row>
    <row r="226" spans="1:9">
      <c r="A226" s="4">
        <v>45156</v>
      </c>
      <c r="B226" s="1">
        <v>3140</v>
      </c>
      <c r="C226" s="1" t="s">
        <v>115</v>
      </c>
      <c r="D226" s="6">
        <v>219</v>
      </c>
      <c r="E226" s="1" t="s">
        <v>45</v>
      </c>
      <c r="F226" s="1" t="s">
        <v>12</v>
      </c>
      <c r="G226" s="6">
        <f t="shared" si="1"/>
        <v>-664086</v>
      </c>
      <c r="H226" s="1"/>
      <c r="I226" s="1"/>
    </row>
    <row r="227" spans="1:9">
      <c r="A227" s="4">
        <v>45156</v>
      </c>
      <c r="B227" s="1">
        <v>1630</v>
      </c>
      <c r="C227" s="1" t="s">
        <v>131</v>
      </c>
      <c r="D227" s="6">
        <v>134</v>
      </c>
      <c r="E227" s="1" t="s">
        <v>45</v>
      </c>
      <c r="F227" s="1" t="s">
        <v>12</v>
      </c>
      <c r="G227" s="6">
        <f t="shared" si="1"/>
        <v>-667007</v>
      </c>
      <c r="H227" s="1"/>
      <c r="I227" s="1"/>
    </row>
    <row r="228" spans="1:9">
      <c r="A228" s="4">
        <v>45156</v>
      </c>
      <c r="B228" s="1">
        <v>2630</v>
      </c>
      <c r="C228" s="1" t="s">
        <v>132</v>
      </c>
      <c r="D228" s="6">
        <v>190</v>
      </c>
      <c r="E228" s="1" t="s">
        <v>45</v>
      </c>
      <c r="F228" s="1" t="s">
        <v>12</v>
      </c>
      <c r="G228" s="6">
        <f t="shared" si="1"/>
        <v>-668503</v>
      </c>
      <c r="H228" s="1"/>
      <c r="I228" s="1"/>
    </row>
    <row r="229" spans="1:9">
      <c r="A229" s="4">
        <v>45155</v>
      </c>
      <c r="B229" s="1">
        <v>1000</v>
      </c>
      <c r="C229" s="1" t="s">
        <v>117</v>
      </c>
      <c r="D229" s="6">
        <v>99</v>
      </c>
      <c r="E229" s="1" t="s">
        <v>45</v>
      </c>
      <c r="F229" s="1" t="s">
        <v>12</v>
      </c>
      <c r="G229" s="6">
        <f t="shared" si="1"/>
        <v>-670943</v>
      </c>
      <c r="H229" s="1"/>
      <c r="I229" s="1"/>
    </row>
    <row r="230" spans="1:9">
      <c r="A230" s="4">
        <v>45155</v>
      </c>
      <c r="B230" s="1">
        <v>570</v>
      </c>
      <c r="C230" s="1" t="s">
        <v>44</v>
      </c>
      <c r="D230" s="6">
        <v>75</v>
      </c>
      <c r="E230" s="1" t="s">
        <v>45</v>
      </c>
      <c r="F230" s="1" t="s">
        <v>12</v>
      </c>
      <c r="G230" s="6">
        <f t="shared" si="1"/>
        <v>-671844</v>
      </c>
      <c r="H230" s="1"/>
      <c r="I230" s="1"/>
    </row>
    <row r="231" spans="1:9">
      <c r="A231" s="4">
        <v>45155</v>
      </c>
      <c r="B231" s="1">
        <v>2640</v>
      </c>
      <c r="C231" s="1" t="s">
        <v>133</v>
      </c>
      <c r="D231" s="6">
        <v>191</v>
      </c>
      <c r="E231" s="1" t="s">
        <v>45</v>
      </c>
      <c r="F231" s="1" t="s">
        <v>12</v>
      </c>
      <c r="G231" s="6">
        <f t="shared" si="1"/>
        <v>-672339</v>
      </c>
      <c r="H231" s="1"/>
      <c r="I231" s="1"/>
    </row>
    <row r="232" spans="1:9">
      <c r="A232" s="4">
        <v>45153</v>
      </c>
      <c r="B232" s="1"/>
      <c r="C232" s="1"/>
      <c r="D232" s="6">
        <v>55000</v>
      </c>
      <c r="E232" s="1" t="s">
        <v>64</v>
      </c>
      <c r="F232" s="1" t="s">
        <v>75</v>
      </c>
      <c r="G232" s="6">
        <f t="shared" si="1"/>
        <v>-674788</v>
      </c>
      <c r="H232" s="1"/>
      <c r="I232" s="1"/>
    </row>
    <row r="233" spans="1:9">
      <c r="A233" s="4">
        <v>45150</v>
      </c>
      <c r="B233" s="1">
        <v>10000</v>
      </c>
      <c r="C233" s="1" t="s">
        <v>134</v>
      </c>
      <c r="D233" s="6"/>
      <c r="E233" s="1"/>
      <c r="F233" s="1"/>
      <c r="G233" s="6">
        <f t="shared" si="1"/>
        <v>-619788</v>
      </c>
      <c r="H233" s="1"/>
      <c r="I233" s="1"/>
    </row>
    <row r="234" spans="1:9">
      <c r="A234" s="4">
        <v>45149</v>
      </c>
      <c r="B234" s="1"/>
      <c r="C234" s="1"/>
      <c r="D234" s="6">
        <v>185</v>
      </c>
      <c r="E234" s="1" t="s">
        <v>76</v>
      </c>
      <c r="F234" s="1" t="s">
        <v>12</v>
      </c>
      <c r="G234" s="6">
        <f t="shared" si="1"/>
        <v>-629788</v>
      </c>
      <c r="H234" s="1" t="s">
        <v>135</v>
      </c>
      <c r="I234" s="1"/>
    </row>
    <row r="235" spans="1:9">
      <c r="A235" s="4">
        <v>45143</v>
      </c>
      <c r="B235" s="1">
        <v>51500</v>
      </c>
      <c r="C235" s="1" t="s">
        <v>136</v>
      </c>
      <c r="D235" s="6">
        <v>2927</v>
      </c>
      <c r="E235" s="1" t="s">
        <v>45</v>
      </c>
      <c r="F235" s="1" t="s">
        <v>12</v>
      </c>
      <c r="G235" s="6">
        <f t="shared" si="1"/>
        <v>-629603</v>
      </c>
      <c r="H235" s="1"/>
      <c r="I235" s="1"/>
    </row>
    <row r="236" spans="1:9">
      <c r="A236" s="4">
        <v>45135</v>
      </c>
      <c r="B236" s="1">
        <v>400</v>
      </c>
      <c r="C236" s="1" t="s">
        <v>137</v>
      </c>
      <c r="D236" s="6"/>
      <c r="E236" s="1"/>
      <c r="F236" s="1"/>
      <c r="G236" s="6">
        <f t="shared" si="1"/>
        <v>-678176</v>
      </c>
      <c r="H236" s="1" t="s">
        <v>138</v>
      </c>
      <c r="I236" s="1"/>
    </row>
    <row r="237" spans="1:9">
      <c r="A237" s="4">
        <v>45129</v>
      </c>
      <c r="B237" s="1"/>
      <c r="C237" s="1"/>
      <c r="D237" s="6">
        <v>50000</v>
      </c>
      <c r="E237" s="1" t="s">
        <v>139</v>
      </c>
      <c r="F237" s="1" t="s">
        <v>12</v>
      </c>
      <c r="G237" s="6">
        <f t="shared" si="1"/>
        <v>-678576</v>
      </c>
      <c r="H237" s="1"/>
      <c r="I237" s="1"/>
    </row>
    <row r="238" spans="1:9">
      <c r="A238" s="4">
        <v>45127</v>
      </c>
      <c r="B238" s="1">
        <v>420</v>
      </c>
      <c r="C238" s="1" t="s">
        <v>137</v>
      </c>
      <c r="D238" s="6"/>
      <c r="G238" s="6">
        <f t="shared" si="1"/>
        <v>-628576</v>
      </c>
      <c r="H238" s="1" t="s">
        <v>140</v>
      </c>
      <c r="I238" s="1"/>
    </row>
    <row r="239" spans="1:9">
      <c r="A239" s="4">
        <v>45125</v>
      </c>
      <c r="B239" s="1">
        <v>500</v>
      </c>
      <c r="C239" s="1" t="s">
        <v>141</v>
      </c>
      <c r="D239" s="6">
        <v>185</v>
      </c>
      <c r="E239" s="1" t="s">
        <v>76</v>
      </c>
      <c r="F239" s="1" t="s">
        <v>12</v>
      </c>
      <c r="G239" s="6">
        <f t="shared" si="1"/>
        <v>-628996</v>
      </c>
      <c r="H239" s="1" t="s">
        <v>142</v>
      </c>
      <c r="I239" s="1"/>
    </row>
    <row r="240" spans="1:9">
      <c r="A240" s="4">
        <v>45123</v>
      </c>
      <c r="B240" s="1"/>
      <c r="C240" s="1"/>
      <c r="D240" s="6">
        <v>980</v>
      </c>
      <c r="E240" s="1" t="s">
        <v>143</v>
      </c>
      <c r="F240" s="1" t="s">
        <v>12</v>
      </c>
      <c r="G240" s="6">
        <f t="shared" si="1"/>
        <v>-629311</v>
      </c>
      <c r="H240" s="1"/>
      <c r="I240" s="1"/>
    </row>
    <row r="241" spans="1:9">
      <c r="A241" s="4">
        <v>45118</v>
      </c>
      <c r="B241" s="1"/>
      <c r="C241" s="1"/>
      <c r="D241" s="6">
        <v>440</v>
      </c>
      <c r="E241" s="1" t="s">
        <v>144</v>
      </c>
      <c r="F241" s="1" t="s">
        <v>14</v>
      </c>
      <c r="G241" s="6">
        <f t="shared" si="1"/>
        <v>-628331</v>
      </c>
      <c r="H241" s="1"/>
      <c r="I241" s="1"/>
    </row>
    <row r="242" spans="1:9">
      <c r="A242" s="4">
        <v>45118</v>
      </c>
      <c r="B242" s="1"/>
      <c r="C242" s="1"/>
      <c r="D242" s="6">
        <v>6400</v>
      </c>
      <c r="E242" s="1" t="s">
        <v>145</v>
      </c>
      <c r="F242" s="1" t="s">
        <v>14</v>
      </c>
      <c r="G242" s="6">
        <f t="shared" si="1"/>
        <v>-627891</v>
      </c>
      <c r="H242" s="1"/>
      <c r="I242" s="1"/>
    </row>
    <row r="243" spans="1:9">
      <c r="A243" s="4">
        <v>45113</v>
      </c>
      <c r="B243" s="1"/>
      <c r="C243" s="1"/>
      <c r="D243" s="6">
        <v>13850</v>
      </c>
      <c r="E243" s="1" t="s">
        <v>146</v>
      </c>
      <c r="F243" s="1" t="s">
        <v>12</v>
      </c>
      <c r="G243" s="6">
        <f t="shared" si="1"/>
        <v>-621491</v>
      </c>
      <c r="H243" s="1" t="s">
        <v>147</v>
      </c>
      <c r="I243" s="1"/>
    </row>
    <row r="244" spans="1:9">
      <c r="A244" s="4">
        <v>45111</v>
      </c>
      <c r="B244" s="1">
        <v>1000</v>
      </c>
      <c r="C244" s="1" t="s">
        <v>141</v>
      </c>
      <c r="D244" s="6">
        <v>905</v>
      </c>
      <c r="E244" s="1" t="s">
        <v>148</v>
      </c>
      <c r="F244" s="1" t="s">
        <v>12</v>
      </c>
      <c r="G244" s="6">
        <f t="shared" si="1"/>
        <v>-607641</v>
      </c>
      <c r="H244" s="1" t="s">
        <v>149</v>
      </c>
      <c r="I244" s="1"/>
    </row>
    <row r="245" spans="1:9">
      <c r="A245" s="4">
        <v>45102</v>
      </c>
      <c r="B245" s="1"/>
      <c r="C245" s="1"/>
      <c r="D245" s="6">
        <v>180</v>
      </c>
      <c r="E245" s="1" t="s">
        <v>52</v>
      </c>
      <c r="F245" s="1" t="s">
        <v>12</v>
      </c>
      <c r="G245" s="6">
        <f t="shared" si="1"/>
        <v>-607736</v>
      </c>
      <c r="H245" s="1" t="s">
        <v>150</v>
      </c>
      <c r="I245" s="1"/>
    </row>
    <row r="246" spans="1:9">
      <c r="A246" s="4">
        <v>45098</v>
      </c>
      <c r="B246" s="1"/>
      <c r="C246" s="1"/>
      <c r="D246" s="6">
        <v>50000</v>
      </c>
      <c r="E246" s="1" t="s">
        <v>139</v>
      </c>
      <c r="F246" s="1" t="s">
        <v>12</v>
      </c>
      <c r="G246" s="6">
        <f t="shared" si="1"/>
        <v>-607556</v>
      </c>
      <c r="H246" s="1"/>
      <c r="I246" s="1"/>
    </row>
    <row r="247" spans="1:9">
      <c r="A247" s="4">
        <v>45091</v>
      </c>
      <c r="B247" s="1"/>
      <c r="C247" s="1"/>
      <c r="D247" s="6">
        <v>11000</v>
      </c>
      <c r="E247" s="1" t="s">
        <v>151</v>
      </c>
      <c r="F247" s="1" t="s">
        <v>75</v>
      </c>
      <c r="G247" s="6">
        <f t="shared" si="1"/>
        <v>-557556</v>
      </c>
      <c r="H247" s="1"/>
      <c r="I247" s="1"/>
    </row>
    <row r="248" spans="1:9">
      <c r="A248" s="4">
        <v>45089</v>
      </c>
      <c r="B248" s="1"/>
      <c r="C248" s="1"/>
      <c r="D248" s="6">
        <v>30000</v>
      </c>
      <c r="E248" s="1" t="s">
        <v>125</v>
      </c>
      <c r="F248" s="1" t="s">
        <v>57</v>
      </c>
      <c r="G248" s="6">
        <f t="shared" si="1"/>
        <v>-546556</v>
      </c>
      <c r="H248" s="1"/>
      <c r="I248" s="1"/>
    </row>
    <row r="249" spans="1:9">
      <c r="A249" s="4">
        <v>45085</v>
      </c>
      <c r="B249" s="1">
        <v>1000</v>
      </c>
      <c r="C249" s="1" t="s">
        <v>141</v>
      </c>
      <c r="D249" s="6">
        <v>462</v>
      </c>
      <c r="E249" s="1" t="s">
        <v>148</v>
      </c>
      <c r="F249" s="1" t="s">
        <v>12</v>
      </c>
      <c r="G249" s="6">
        <f t="shared" si="1"/>
        <v>-516556</v>
      </c>
      <c r="H249" s="1" t="s">
        <v>152</v>
      </c>
      <c r="I249" s="1"/>
    </row>
    <row r="250" spans="1:9">
      <c r="A250" s="4">
        <v>45070</v>
      </c>
      <c r="B250" s="1"/>
      <c r="C250" s="1"/>
      <c r="D250" s="6">
        <v>3025</v>
      </c>
      <c r="E250" s="1" t="s">
        <v>83</v>
      </c>
      <c r="F250" s="1" t="s">
        <v>75</v>
      </c>
      <c r="G250" s="6">
        <f t="shared" si="1"/>
        <v>-517094</v>
      </c>
      <c r="H250" s="1"/>
      <c r="I250" s="1"/>
    </row>
    <row r="251" spans="1:9">
      <c r="A251" s="4">
        <v>45068</v>
      </c>
      <c r="B251" s="1"/>
      <c r="C251" s="1"/>
      <c r="D251" s="6">
        <v>50000</v>
      </c>
      <c r="E251" s="1" t="s">
        <v>139</v>
      </c>
      <c r="F251" s="1" t="s">
        <v>12</v>
      </c>
      <c r="G251" s="6">
        <f t="shared" si="1"/>
        <v>-514069</v>
      </c>
      <c r="H251" s="1"/>
      <c r="I251" s="1"/>
    </row>
    <row r="252" spans="1:9">
      <c r="A252" s="4">
        <v>45061</v>
      </c>
      <c r="B252" s="1"/>
      <c r="C252" s="1"/>
      <c r="D252" s="6">
        <v>5000</v>
      </c>
      <c r="E252" s="1" t="s">
        <v>153</v>
      </c>
      <c r="F252" s="1" t="s">
        <v>75</v>
      </c>
      <c r="G252" s="6">
        <f t="shared" si="1"/>
        <v>-464069</v>
      </c>
      <c r="H252" s="1"/>
      <c r="I252" s="1"/>
    </row>
    <row r="253" spans="1:9">
      <c r="A253" s="4">
        <v>45060</v>
      </c>
      <c r="B253" s="1">
        <v>2222</v>
      </c>
      <c r="C253" s="3" t="s">
        <v>154</v>
      </c>
      <c r="D253" s="6">
        <v>168</v>
      </c>
      <c r="E253" s="1" t="s">
        <v>45</v>
      </c>
      <c r="F253" s="1" t="s">
        <v>12</v>
      </c>
      <c r="G253" s="6">
        <f t="shared" si="1"/>
        <v>-459069</v>
      </c>
      <c r="H253" s="6">
        <f>G253-G258</f>
        <v>57578</v>
      </c>
      <c r="I253" s="3" t="s">
        <v>155</v>
      </c>
    </row>
    <row r="254" spans="1:9">
      <c r="A254" s="4">
        <v>45060</v>
      </c>
      <c r="B254" s="1">
        <v>2000</v>
      </c>
      <c r="C254" s="3" t="s">
        <v>156</v>
      </c>
      <c r="D254" s="6">
        <v>155</v>
      </c>
      <c r="E254" s="1" t="s">
        <v>45</v>
      </c>
      <c r="F254" s="1" t="s">
        <v>12</v>
      </c>
      <c r="G254" s="6">
        <f t="shared" si="1"/>
        <v>-461123</v>
      </c>
      <c r="H254" s="1"/>
    </row>
    <row r="255" spans="1:9">
      <c r="A255" s="4">
        <v>45060</v>
      </c>
      <c r="B255" s="1">
        <v>2000</v>
      </c>
      <c r="C255" s="1" t="s">
        <v>136</v>
      </c>
      <c r="D255" s="6">
        <v>155</v>
      </c>
      <c r="E255" s="1" t="s">
        <v>45</v>
      </c>
      <c r="F255" s="1" t="s">
        <v>12</v>
      </c>
      <c r="G255" s="6">
        <f t="shared" si="1"/>
        <v>-462968</v>
      </c>
      <c r="H255" s="1"/>
    </row>
    <row r="256" spans="1:9">
      <c r="A256" s="4">
        <v>45060</v>
      </c>
      <c r="B256" s="1">
        <v>50000</v>
      </c>
      <c r="C256" s="1" t="s">
        <v>136</v>
      </c>
      <c r="D256" s="6">
        <v>2843</v>
      </c>
      <c r="E256" s="1" t="s">
        <v>45</v>
      </c>
      <c r="F256" s="1" t="s">
        <v>12</v>
      </c>
      <c r="G256" s="6">
        <f t="shared" si="1"/>
        <v>-464813</v>
      </c>
      <c r="H256" s="1"/>
    </row>
    <row r="257" spans="1:8">
      <c r="A257" s="4">
        <v>45060</v>
      </c>
      <c r="B257" s="1">
        <v>5000</v>
      </c>
      <c r="C257" s="1" t="s">
        <v>136</v>
      </c>
      <c r="D257" s="6">
        <v>323</v>
      </c>
      <c r="E257" s="1" t="s">
        <v>45</v>
      </c>
      <c r="F257" s="1" t="s">
        <v>12</v>
      </c>
      <c r="G257" s="6">
        <f t="shared" si="1"/>
        <v>-511970</v>
      </c>
      <c r="H257" s="1"/>
    </row>
    <row r="258" spans="1:8">
      <c r="A258" s="4">
        <v>45060</v>
      </c>
      <c r="B258" s="1"/>
      <c r="C258" s="1"/>
      <c r="D258" s="6">
        <v>520</v>
      </c>
      <c r="E258" s="1" t="s">
        <v>157</v>
      </c>
      <c r="F258" s="1" t="s">
        <v>12</v>
      </c>
      <c r="G258" s="6">
        <f t="shared" si="1"/>
        <v>-516647</v>
      </c>
      <c r="H258" s="1" t="s">
        <v>158</v>
      </c>
    </row>
    <row r="259" spans="1:8">
      <c r="A259" s="4">
        <v>45042</v>
      </c>
      <c r="B259" s="1"/>
      <c r="C259" s="1"/>
      <c r="D259" s="6">
        <v>110000</v>
      </c>
      <c r="E259" s="1" t="s">
        <v>159</v>
      </c>
      <c r="F259" s="1" t="s">
        <v>57</v>
      </c>
      <c r="G259" s="6">
        <f t="shared" si="1"/>
        <v>-516127</v>
      </c>
      <c r="H259" s="1"/>
    </row>
    <row r="260" spans="1:8">
      <c r="A260" s="4">
        <v>45030</v>
      </c>
      <c r="B260" s="1"/>
      <c r="C260" s="1"/>
      <c r="D260" s="6">
        <v>50000</v>
      </c>
      <c r="E260" s="1" t="s">
        <v>139</v>
      </c>
      <c r="F260" s="1" t="s">
        <v>12</v>
      </c>
      <c r="G260" s="6">
        <f t="shared" si="1"/>
        <v>-406127</v>
      </c>
      <c r="H260" s="1"/>
    </row>
    <row r="261" spans="1:8">
      <c r="A261" s="4">
        <v>45024</v>
      </c>
      <c r="B261" s="1"/>
      <c r="C261" s="1"/>
      <c r="D261" s="6">
        <v>30000</v>
      </c>
      <c r="E261" s="1" t="s">
        <v>125</v>
      </c>
      <c r="F261" s="1" t="s">
        <v>57</v>
      </c>
      <c r="G261" s="6">
        <f t="shared" si="1"/>
        <v>-356127</v>
      </c>
      <c r="H261" s="1"/>
    </row>
    <row r="262" spans="1:8">
      <c r="A262" s="4">
        <v>45017</v>
      </c>
      <c r="B262" s="1"/>
      <c r="C262" s="1"/>
      <c r="D262" s="6">
        <v>30000</v>
      </c>
      <c r="E262" s="1" t="s">
        <v>125</v>
      </c>
      <c r="F262" s="1" t="s">
        <v>57</v>
      </c>
      <c r="G262" s="6">
        <f t="shared" si="1"/>
        <v>-326127</v>
      </c>
      <c r="H262" s="1"/>
    </row>
    <row r="263" spans="1:8">
      <c r="A263" s="4">
        <v>45003</v>
      </c>
      <c r="B263" s="1"/>
      <c r="C263" s="1"/>
      <c r="D263" s="6">
        <v>66000</v>
      </c>
      <c r="E263" s="1" t="s">
        <v>64</v>
      </c>
      <c r="F263" s="1" t="s">
        <v>57</v>
      </c>
      <c r="G263" s="6">
        <f t="shared" ref="G263:G342" si="6">B263-D263+G264</f>
        <v>-296127</v>
      </c>
      <c r="H263" s="1"/>
    </row>
    <row r="264" spans="1:8">
      <c r="A264" s="4">
        <v>44978</v>
      </c>
      <c r="B264" s="1"/>
      <c r="C264" s="1"/>
      <c r="D264" s="6">
        <v>100180</v>
      </c>
      <c r="E264" s="1" t="s">
        <v>160</v>
      </c>
      <c r="F264" s="1" t="s">
        <v>75</v>
      </c>
      <c r="G264" s="6">
        <f t="shared" si="6"/>
        <v>-230127</v>
      </c>
      <c r="H264" s="1" t="s">
        <v>161</v>
      </c>
    </row>
    <row r="265" spans="1:8">
      <c r="A265" s="4">
        <v>44975</v>
      </c>
      <c r="B265" s="1"/>
      <c r="C265" s="1"/>
      <c r="D265" s="6">
        <v>30000</v>
      </c>
      <c r="E265" s="1" t="s">
        <v>125</v>
      </c>
      <c r="F265" s="1" t="s">
        <v>57</v>
      </c>
      <c r="G265" s="6">
        <f t="shared" si="6"/>
        <v>-129947</v>
      </c>
      <c r="H265" s="1"/>
    </row>
    <row r="266" spans="1:8">
      <c r="A266" s="4">
        <v>44964</v>
      </c>
      <c r="B266" s="1"/>
      <c r="C266" s="1"/>
      <c r="D266" s="6">
        <v>59376</v>
      </c>
      <c r="E266" s="1" t="s">
        <v>162</v>
      </c>
      <c r="F266" s="1" t="s">
        <v>163</v>
      </c>
      <c r="G266" s="6">
        <f t="shared" si="6"/>
        <v>-99947</v>
      </c>
      <c r="H266" s="1"/>
    </row>
    <row r="267" spans="1:8">
      <c r="A267" s="4">
        <v>44951</v>
      </c>
      <c r="B267" s="1">
        <v>2110</v>
      </c>
      <c r="C267" s="1" t="s">
        <v>164</v>
      </c>
      <c r="D267" s="6"/>
      <c r="E267" s="1"/>
      <c r="G267" s="6">
        <f t="shared" si="6"/>
        <v>-40571</v>
      </c>
      <c r="H267" s="1">
        <v>1</v>
      </c>
    </row>
    <row r="268" spans="1:8">
      <c r="A268" s="4">
        <v>44947</v>
      </c>
      <c r="B268" s="1"/>
      <c r="C268" s="1"/>
      <c r="D268" s="6">
        <v>56667</v>
      </c>
      <c r="E268" s="1" t="s">
        <v>165</v>
      </c>
      <c r="F268" s="1" t="s">
        <v>12</v>
      </c>
      <c r="G268" s="6">
        <f t="shared" si="6"/>
        <v>-42681</v>
      </c>
      <c r="H268" s="3" t="s">
        <v>166</v>
      </c>
    </row>
    <row r="269" spans="1:8">
      <c r="A269" s="4">
        <v>44945</v>
      </c>
      <c r="B269" s="1">
        <v>2110</v>
      </c>
      <c r="C269" s="1" t="s">
        <v>164</v>
      </c>
      <c r="D269" s="6"/>
      <c r="E269" s="1"/>
      <c r="G269" s="6">
        <f t="shared" si="6"/>
        <v>13986</v>
      </c>
      <c r="H269" s="1">
        <v>1</v>
      </c>
    </row>
    <row r="270" spans="1:8">
      <c r="A270" s="4">
        <v>44944</v>
      </c>
      <c r="B270" s="1">
        <v>3960</v>
      </c>
      <c r="C270" s="3" t="s">
        <v>167</v>
      </c>
      <c r="D270" s="6"/>
      <c r="E270" s="1"/>
      <c r="G270" s="6">
        <f t="shared" si="6"/>
        <v>11876</v>
      </c>
      <c r="H270" s="1"/>
    </row>
    <row r="271" spans="1:8">
      <c r="A271" s="4">
        <v>44944</v>
      </c>
      <c r="B271" s="1">
        <f>1930*2+180</f>
        <v>4040</v>
      </c>
      <c r="C271" s="1" t="s">
        <v>164</v>
      </c>
      <c r="D271" s="6"/>
      <c r="E271" s="1"/>
      <c r="G271" s="6">
        <f t="shared" si="6"/>
        <v>7916</v>
      </c>
      <c r="H271" s="1">
        <v>2</v>
      </c>
    </row>
    <row r="272" spans="1:8">
      <c r="A272" s="4">
        <v>44944</v>
      </c>
      <c r="B272" s="1">
        <v>2110</v>
      </c>
      <c r="C272" s="1" t="s">
        <v>164</v>
      </c>
      <c r="D272" s="6"/>
      <c r="E272" s="1"/>
      <c r="G272" s="6">
        <f t="shared" si="6"/>
        <v>3876</v>
      </c>
      <c r="H272" s="1">
        <v>1</v>
      </c>
    </row>
    <row r="273" spans="1:8">
      <c r="A273" s="4">
        <v>44944</v>
      </c>
      <c r="B273" s="1">
        <v>2110</v>
      </c>
      <c r="C273" s="1" t="s">
        <v>164</v>
      </c>
      <c r="D273" s="6"/>
      <c r="E273" s="1"/>
      <c r="G273" s="6">
        <f t="shared" si="6"/>
        <v>1766</v>
      </c>
      <c r="H273" s="1">
        <v>1</v>
      </c>
    </row>
    <row r="274" spans="1:8">
      <c r="A274" s="4">
        <v>44944</v>
      </c>
      <c r="B274" s="1">
        <v>2110</v>
      </c>
      <c r="C274" s="1" t="s">
        <v>164</v>
      </c>
      <c r="D274" s="6"/>
      <c r="E274" s="1"/>
      <c r="G274" s="6">
        <f t="shared" si="6"/>
        <v>-344</v>
      </c>
      <c r="H274" s="1">
        <v>1</v>
      </c>
    </row>
    <row r="275" spans="1:8">
      <c r="A275" s="4">
        <v>44943</v>
      </c>
      <c r="B275" s="1">
        <v>2110</v>
      </c>
      <c r="C275" s="1" t="s">
        <v>164</v>
      </c>
      <c r="D275" s="6"/>
      <c r="E275" s="1"/>
      <c r="G275" s="6">
        <f t="shared" si="6"/>
        <v>-2454</v>
      </c>
      <c r="H275" s="1">
        <v>1</v>
      </c>
    </row>
    <row r="276" spans="1:8">
      <c r="A276" s="4">
        <v>44943</v>
      </c>
      <c r="B276" s="1">
        <v>2110</v>
      </c>
      <c r="C276" s="1" t="s">
        <v>164</v>
      </c>
      <c r="D276" s="6"/>
      <c r="E276" s="1"/>
      <c r="G276" s="6">
        <f t="shared" si="6"/>
        <v>-4564</v>
      </c>
      <c r="H276" s="1">
        <v>1</v>
      </c>
    </row>
    <row r="277" spans="1:8">
      <c r="A277" s="4">
        <v>44942</v>
      </c>
      <c r="B277" s="1">
        <v>2110</v>
      </c>
      <c r="C277" s="1" t="s">
        <v>164</v>
      </c>
      <c r="D277" s="6"/>
      <c r="E277" s="1"/>
      <c r="G277" s="6">
        <f t="shared" si="6"/>
        <v>-6674</v>
      </c>
      <c r="H277" s="1">
        <v>1</v>
      </c>
    </row>
    <row r="278" spans="1:8">
      <c r="A278" s="4">
        <v>44941</v>
      </c>
      <c r="B278" s="1">
        <v>2110</v>
      </c>
      <c r="C278" s="1" t="s">
        <v>164</v>
      </c>
      <c r="D278" s="6"/>
      <c r="E278" s="1"/>
      <c r="G278" s="6">
        <f t="shared" si="6"/>
        <v>-8784</v>
      </c>
      <c r="H278" s="1">
        <v>1</v>
      </c>
    </row>
    <row r="279" spans="1:8">
      <c r="A279" s="4">
        <v>44939</v>
      </c>
      <c r="B279" s="1">
        <v>4980</v>
      </c>
      <c r="C279" s="3" t="s">
        <v>168</v>
      </c>
      <c r="D279" s="6"/>
      <c r="E279" s="1"/>
      <c r="G279" s="6">
        <f t="shared" si="6"/>
        <v>-10894</v>
      </c>
    </row>
    <row r="280" spans="1:8">
      <c r="A280" s="4">
        <v>44939</v>
      </c>
      <c r="B280" s="1">
        <v>10020</v>
      </c>
      <c r="C280" s="1" t="s">
        <v>164</v>
      </c>
      <c r="D280" s="6"/>
      <c r="E280" s="1"/>
      <c r="G280" s="6">
        <f t="shared" si="6"/>
        <v>-15874</v>
      </c>
      <c r="H280" s="1">
        <v>5</v>
      </c>
    </row>
    <row r="281" spans="1:8">
      <c r="A281" s="4">
        <v>44937</v>
      </c>
      <c r="B281" s="1">
        <v>2110</v>
      </c>
      <c r="C281" s="1" t="s">
        <v>164</v>
      </c>
      <c r="D281" s="6"/>
      <c r="E281" s="1"/>
      <c r="G281" s="6">
        <f t="shared" si="6"/>
        <v>-25894</v>
      </c>
      <c r="H281" s="1">
        <v>1</v>
      </c>
    </row>
    <row r="282" spans="1:8">
      <c r="A282" s="4">
        <v>44937</v>
      </c>
      <c r="B282" s="1">
        <v>2110</v>
      </c>
      <c r="C282" s="1" t="s">
        <v>164</v>
      </c>
      <c r="D282" s="6"/>
      <c r="E282" s="1"/>
      <c r="G282" s="6">
        <f t="shared" si="6"/>
        <v>-28004</v>
      </c>
      <c r="H282" s="1">
        <v>1</v>
      </c>
    </row>
    <row r="283" spans="1:8">
      <c r="A283" s="4">
        <v>44937</v>
      </c>
      <c r="B283" s="1">
        <v>7890</v>
      </c>
      <c r="C283" s="3" t="s">
        <v>169</v>
      </c>
      <c r="D283" s="6"/>
      <c r="E283" s="1"/>
      <c r="G283" s="6">
        <f t="shared" si="6"/>
        <v>-30114</v>
      </c>
      <c r="H283" s="1"/>
    </row>
    <row r="284" spans="1:8">
      <c r="A284" s="4">
        <v>44937</v>
      </c>
      <c r="B284" s="1">
        <v>890</v>
      </c>
      <c r="C284" s="3" t="s">
        <v>170</v>
      </c>
      <c r="D284" s="6"/>
      <c r="E284" s="1"/>
      <c r="G284" s="6">
        <f t="shared" si="6"/>
        <v>-38004</v>
      </c>
      <c r="H284" s="1"/>
    </row>
    <row r="285" spans="1:8">
      <c r="A285" s="4">
        <v>44937</v>
      </c>
      <c r="B285" s="1">
        <v>2110</v>
      </c>
      <c r="C285" s="1" t="s">
        <v>171</v>
      </c>
      <c r="D285" s="6"/>
      <c r="E285" s="1"/>
      <c r="G285" s="6">
        <f t="shared" si="6"/>
        <v>-38894</v>
      </c>
      <c r="H285" s="1">
        <v>1</v>
      </c>
    </row>
    <row r="286" spans="1:8">
      <c r="A286" s="4">
        <v>44937</v>
      </c>
      <c r="B286" s="1">
        <v>890</v>
      </c>
      <c r="C286" s="1" t="s">
        <v>172</v>
      </c>
      <c r="D286" s="6"/>
      <c r="E286" s="1"/>
      <c r="G286" s="6">
        <f t="shared" si="6"/>
        <v>-41004</v>
      </c>
      <c r="H286" s="1"/>
    </row>
    <row r="287" spans="1:8">
      <c r="A287" s="4">
        <v>44937</v>
      </c>
      <c r="B287" s="1">
        <v>2110</v>
      </c>
      <c r="C287" s="1" t="s">
        <v>164</v>
      </c>
      <c r="D287" s="6"/>
      <c r="E287" s="1"/>
      <c r="G287" s="6">
        <f t="shared" si="6"/>
        <v>-41894</v>
      </c>
      <c r="H287" s="1">
        <v>1</v>
      </c>
    </row>
    <row r="288" spans="1:8">
      <c r="A288" s="4">
        <v>44937</v>
      </c>
      <c r="B288" s="1"/>
      <c r="C288" s="1"/>
      <c r="D288" s="6">
        <v>180</v>
      </c>
      <c r="E288" s="1" t="s">
        <v>173</v>
      </c>
      <c r="F288" s="1" t="s">
        <v>12</v>
      </c>
      <c r="G288" s="6">
        <f t="shared" si="6"/>
        <v>-44004</v>
      </c>
      <c r="H288" s="1"/>
    </row>
    <row r="289" spans="1:8">
      <c r="A289" s="4">
        <v>44937</v>
      </c>
      <c r="B289" s="1"/>
      <c r="C289" s="1"/>
      <c r="D289" s="6">
        <v>180</v>
      </c>
      <c r="E289" s="1" t="s">
        <v>173</v>
      </c>
      <c r="F289" s="1" t="s">
        <v>12</v>
      </c>
      <c r="G289" s="6">
        <f t="shared" si="6"/>
        <v>-43824</v>
      </c>
      <c r="H289" s="1"/>
    </row>
    <row r="290" spans="1:8">
      <c r="A290" s="4">
        <v>44937</v>
      </c>
      <c r="B290" s="1"/>
      <c r="C290" s="1"/>
      <c r="D290" s="6">
        <v>180</v>
      </c>
      <c r="E290" s="1" t="s">
        <v>173</v>
      </c>
      <c r="F290" s="1" t="s">
        <v>12</v>
      </c>
      <c r="G290" s="6">
        <f t="shared" si="6"/>
        <v>-43644</v>
      </c>
      <c r="H290" s="1"/>
    </row>
    <row r="291" spans="1:8">
      <c r="A291" s="4">
        <v>44937</v>
      </c>
      <c r="B291" s="1"/>
      <c r="C291" s="1"/>
      <c r="D291" s="6">
        <v>180</v>
      </c>
      <c r="E291" s="1" t="s">
        <v>174</v>
      </c>
      <c r="F291" s="1" t="s">
        <v>75</v>
      </c>
      <c r="G291" s="6">
        <f t="shared" si="6"/>
        <v>-43464</v>
      </c>
      <c r="H291" s="1"/>
    </row>
    <row r="292" spans="1:8">
      <c r="A292" s="4">
        <v>44937</v>
      </c>
      <c r="B292" s="1">
        <v>2110</v>
      </c>
      <c r="C292" s="1" t="s">
        <v>164</v>
      </c>
      <c r="D292" s="6"/>
      <c r="E292" s="1"/>
      <c r="G292" s="6">
        <f t="shared" si="6"/>
        <v>-43284</v>
      </c>
      <c r="H292" s="1">
        <v>1</v>
      </c>
    </row>
    <row r="293" spans="1:8">
      <c r="A293" s="4">
        <v>44934</v>
      </c>
      <c r="B293" s="1">
        <v>1930</v>
      </c>
      <c r="C293" s="1" t="s">
        <v>44</v>
      </c>
      <c r="D293" s="6">
        <v>151</v>
      </c>
      <c r="E293" s="1" t="s">
        <v>45</v>
      </c>
      <c r="F293" s="1" t="s">
        <v>12</v>
      </c>
      <c r="G293" s="6">
        <f t="shared" si="6"/>
        <v>-45394</v>
      </c>
      <c r="H293" s="1">
        <v>1</v>
      </c>
    </row>
    <row r="294" spans="1:8">
      <c r="A294" s="4">
        <v>44934</v>
      </c>
      <c r="B294" s="1">
        <v>1930</v>
      </c>
      <c r="C294" s="1" t="s">
        <v>44</v>
      </c>
      <c r="D294" s="6">
        <v>151</v>
      </c>
      <c r="E294" s="1" t="s">
        <v>45</v>
      </c>
      <c r="F294" s="1" t="s">
        <v>12</v>
      </c>
      <c r="G294" s="6">
        <f t="shared" si="6"/>
        <v>-47173</v>
      </c>
      <c r="H294" s="1">
        <v>1</v>
      </c>
    </row>
    <row r="295" spans="1:8">
      <c r="A295" s="4">
        <v>44934</v>
      </c>
      <c r="B295" s="1">
        <v>1930</v>
      </c>
      <c r="C295" s="1" t="s">
        <v>44</v>
      </c>
      <c r="D295" s="6">
        <v>151</v>
      </c>
      <c r="E295" s="1" t="s">
        <v>45</v>
      </c>
      <c r="F295" s="1" t="s">
        <v>12</v>
      </c>
      <c r="G295" s="6">
        <f t="shared" si="6"/>
        <v>-48952</v>
      </c>
      <c r="H295" s="1">
        <v>1</v>
      </c>
    </row>
    <row r="296" spans="1:8">
      <c r="A296" s="4">
        <v>44933</v>
      </c>
      <c r="B296" s="1"/>
      <c r="C296" s="1"/>
      <c r="D296" s="6">
        <v>520</v>
      </c>
      <c r="E296" s="1" t="s">
        <v>175</v>
      </c>
      <c r="F296" s="1" t="s">
        <v>14</v>
      </c>
      <c r="G296" s="6">
        <f t="shared" si="6"/>
        <v>-50731</v>
      </c>
      <c r="H296" s="1" t="s">
        <v>176</v>
      </c>
    </row>
    <row r="297" spans="1:8">
      <c r="A297" s="4">
        <v>44933</v>
      </c>
      <c r="B297" s="1">
        <v>1930</v>
      </c>
      <c r="C297" s="1" t="s">
        <v>44</v>
      </c>
      <c r="D297" s="6">
        <v>151</v>
      </c>
      <c r="E297" s="1" t="s">
        <v>45</v>
      </c>
      <c r="F297" s="1" t="s">
        <v>12</v>
      </c>
      <c r="G297" s="6">
        <f t="shared" si="6"/>
        <v>-50211</v>
      </c>
      <c r="H297" s="1">
        <v>1</v>
      </c>
    </row>
    <row r="298" spans="1:8">
      <c r="A298" s="4">
        <v>44933</v>
      </c>
      <c r="B298" s="1">
        <v>1930</v>
      </c>
      <c r="C298" s="1" t="s">
        <v>44</v>
      </c>
      <c r="D298" s="6">
        <v>151</v>
      </c>
      <c r="E298" s="1" t="s">
        <v>45</v>
      </c>
      <c r="F298" s="1" t="s">
        <v>12</v>
      </c>
      <c r="G298" s="6">
        <f t="shared" si="6"/>
        <v>-51990</v>
      </c>
      <c r="H298" s="1">
        <v>1</v>
      </c>
    </row>
    <row r="299" spans="1:8">
      <c r="A299" s="4">
        <v>44933</v>
      </c>
      <c r="B299" s="1">
        <v>1930</v>
      </c>
      <c r="C299" s="1" t="s">
        <v>44</v>
      </c>
      <c r="D299" s="6">
        <v>151</v>
      </c>
      <c r="E299" s="1" t="s">
        <v>45</v>
      </c>
      <c r="F299" s="1" t="s">
        <v>12</v>
      </c>
      <c r="G299" s="6">
        <f t="shared" si="6"/>
        <v>-53769</v>
      </c>
      <c r="H299" s="1">
        <v>1</v>
      </c>
    </row>
    <row r="300" spans="1:8">
      <c r="A300" s="4">
        <v>44931</v>
      </c>
      <c r="B300" s="1"/>
      <c r="C300" s="1"/>
      <c r="D300" s="6">
        <v>180</v>
      </c>
      <c r="E300" s="1" t="s">
        <v>173</v>
      </c>
      <c r="F300" s="1" t="s">
        <v>12</v>
      </c>
      <c r="G300" s="6">
        <f t="shared" si="6"/>
        <v>-55548</v>
      </c>
      <c r="H300" s="1"/>
    </row>
    <row r="301" spans="1:8">
      <c r="A301" s="4">
        <v>44931</v>
      </c>
      <c r="B301" s="1"/>
      <c r="C301" s="1"/>
      <c r="D301" s="6">
        <v>180</v>
      </c>
      <c r="E301" s="1" t="s">
        <v>173</v>
      </c>
      <c r="F301" s="1" t="s">
        <v>12</v>
      </c>
      <c r="G301" s="6">
        <f t="shared" si="6"/>
        <v>-55368</v>
      </c>
      <c r="H301" s="1"/>
    </row>
    <row r="302" spans="1:8">
      <c r="A302" s="4">
        <v>44931</v>
      </c>
      <c r="B302" s="1"/>
      <c r="C302" s="1"/>
      <c r="D302" s="6">
        <v>180</v>
      </c>
      <c r="E302" s="1" t="s">
        <v>177</v>
      </c>
      <c r="F302" s="1" t="s">
        <v>75</v>
      </c>
      <c r="G302" s="6">
        <f t="shared" si="6"/>
        <v>-55188</v>
      </c>
      <c r="H302" s="1"/>
    </row>
    <row r="303" spans="1:8">
      <c r="A303" s="4">
        <v>44930</v>
      </c>
      <c r="B303" s="1">
        <v>1930</v>
      </c>
      <c r="C303" s="1" t="s">
        <v>44</v>
      </c>
      <c r="D303" s="6">
        <v>151</v>
      </c>
      <c r="E303" s="1" t="s">
        <v>45</v>
      </c>
      <c r="F303" s="1" t="s">
        <v>12</v>
      </c>
      <c r="G303" s="6">
        <f t="shared" si="6"/>
        <v>-55008</v>
      </c>
      <c r="H303" s="1">
        <v>1</v>
      </c>
    </row>
    <row r="304" spans="1:8">
      <c r="A304" s="4">
        <v>44930</v>
      </c>
      <c r="B304" s="1">
        <v>1930</v>
      </c>
      <c r="C304" s="1" t="s">
        <v>44</v>
      </c>
      <c r="D304" s="6">
        <v>151</v>
      </c>
      <c r="E304" s="1" t="s">
        <v>45</v>
      </c>
      <c r="F304" s="1" t="s">
        <v>12</v>
      </c>
      <c r="G304" s="6">
        <f t="shared" si="6"/>
        <v>-56787</v>
      </c>
      <c r="H304" s="1">
        <v>1</v>
      </c>
    </row>
    <row r="305" spans="1:8">
      <c r="A305" s="4">
        <v>44930</v>
      </c>
      <c r="B305" s="1">
        <v>1930</v>
      </c>
      <c r="C305" s="1" t="s">
        <v>44</v>
      </c>
      <c r="D305" s="6">
        <v>151</v>
      </c>
      <c r="E305" s="1" t="s">
        <v>45</v>
      </c>
      <c r="F305" s="1" t="s">
        <v>12</v>
      </c>
      <c r="G305" s="6">
        <f t="shared" si="6"/>
        <v>-58566</v>
      </c>
      <c r="H305" s="1">
        <v>1</v>
      </c>
    </row>
    <row r="306" spans="1:8">
      <c r="A306" s="4">
        <v>44930</v>
      </c>
      <c r="B306" s="1">
        <v>1930</v>
      </c>
      <c r="C306" s="1" t="s">
        <v>44</v>
      </c>
      <c r="D306" s="6">
        <v>151</v>
      </c>
      <c r="E306" s="1" t="s">
        <v>45</v>
      </c>
      <c r="F306" s="1" t="s">
        <v>12</v>
      </c>
      <c r="G306" s="6">
        <f t="shared" si="6"/>
        <v>-60345</v>
      </c>
      <c r="H306" s="1">
        <v>1</v>
      </c>
    </row>
    <row r="307" spans="1:8">
      <c r="A307" s="4">
        <v>44929</v>
      </c>
      <c r="B307" s="1">
        <v>1930</v>
      </c>
      <c r="C307" s="1" t="s">
        <v>44</v>
      </c>
      <c r="D307" s="6">
        <v>151</v>
      </c>
      <c r="E307" s="1" t="s">
        <v>45</v>
      </c>
      <c r="F307" s="1" t="s">
        <v>12</v>
      </c>
      <c r="G307" s="6">
        <f t="shared" si="6"/>
        <v>-62124</v>
      </c>
      <c r="H307" s="1">
        <v>1</v>
      </c>
    </row>
    <row r="308" spans="1:8">
      <c r="A308" s="4">
        <v>44929</v>
      </c>
      <c r="B308" s="1"/>
      <c r="C308" s="1"/>
      <c r="D308" s="6">
        <v>42868</v>
      </c>
      <c r="E308" s="1" t="s">
        <v>178</v>
      </c>
      <c r="F308" s="1" t="s">
        <v>14</v>
      </c>
      <c r="G308" s="6">
        <f t="shared" si="6"/>
        <v>-63903</v>
      </c>
      <c r="H308" s="1" t="s">
        <v>179</v>
      </c>
    </row>
    <row r="309" spans="1:8">
      <c r="A309" s="4">
        <v>44929</v>
      </c>
      <c r="B309" s="1">
        <v>200</v>
      </c>
      <c r="C309" s="3" t="s">
        <v>180</v>
      </c>
      <c r="D309" s="6">
        <v>11</v>
      </c>
      <c r="E309" s="1" t="s">
        <v>181</v>
      </c>
      <c r="F309" s="1" t="s">
        <v>12</v>
      </c>
      <c r="G309" s="6">
        <f t="shared" si="6"/>
        <v>-21035</v>
      </c>
      <c r="H309" s="1"/>
    </row>
    <row r="310" spans="1:8">
      <c r="A310" s="4">
        <v>44929</v>
      </c>
      <c r="B310" s="1">
        <v>1930</v>
      </c>
      <c r="C310" s="1" t="s">
        <v>44</v>
      </c>
      <c r="D310" s="6">
        <v>151</v>
      </c>
      <c r="E310" s="1" t="s">
        <v>45</v>
      </c>
      <c r="F310" s="1" t="s">
        <v>12</v>
      </c>
      <c r="G310" s="6">
        <f t="shared" si="6"/>
        <v>-21224</v>
      </c>
      <c r="H310" s="1">
        <v>1</v>
      </c>
    </row>
    <row r="311" spans="1:8">
      <c r="A311" s="4">
        <v>44929</v>
      </c>
      <c r="B311" s="1">
        <v>1930</v>
      </c>
      <c r="C311" s="1" t="s">
        <v>44</v>
      </c>
      <c r="D311" s="6">
        <v>151</v>
      </c>
      <c r="E311" s="1" t="s">
        <v>45</v>
      </c>
      <c r="F311" s="1" t="s">
        <v>12</v>
      </c>
      <c r="G311" s="6">
        <f t="shared" si="6"/>
        <v>-23003</v>
      </c>
      <c r="H311" s="1">
        <v>1</v>
      </c>
    </row>
    <row r="312" spans="1:8">
      <c r="A312" s="4">
        <v>44929</v>
      </c>
      <c r="B312" s="1"/>
      <c r="C312" s="1"/>
      <c r="D312" s="6">
        <v>1160</v>
      </c>
      <c r="E312" s="1" t="s">
        <v>182</v>
      </c>
      <c r="F312" s="1" t="s">
        <v>14</v>
      </c>
      <c r="G312" s="6">
        <f t="shared" si="6"/>
        <v>-24782</v>
      </c>
      <c r="H312" s="1"/>
    </row>
    <row r="313" spans="1:8">
      <c r="A313" s="4">
        <v>44929</v>
      </c>
      <c r="B313" s="1"/>
      <c r="C313" s="1"/>
      <c r="D313" s="6">
        <v>1050</v>
      </c>
      <c r="E313" s="1" t="s">
        <v>183</v>
      </c>
      <c r="F313" s="1" t="s">
        <v>12</v>
      </c>
      <c r="G313" s="6">
        <f t="shared" si="6"/>
        <v>-23622</v>
      </c>
      <c r="H313" s="1"/>
    </row>
    <row r="314" spans="1:8">
      <c r="A314" s="4">
        <v>44928</v>
      </c>
      <c r="B314" s="1">
        <v>3000</v>
      </c>
      <c r="C314" s="1" t="s">
        <v>184</v>
      </c>
      <c r="D314" s="6">
        <v>211</v>
      </c>
      <c r="E314" s="1" t="s">
        <v>45</v>
      </c>
      <c r="F314" s="1" t="s">
        <v>12</v>
      </c>
      <c r="G314" s="6">
        <f t="shared" si="6"/>
        <v>-22572</v>
      </c>
      <c r="H314" s="1">
        <v>1</v>
      </c>
    </row>
    <row r="315" spans="1:8">
      <c r="A315" s="4">
        <v>44926</v>
      </c>
      <c r="B315" s="1"/>
      <c r="C315" s="1"/>
      <c r="D315" s="6">
        <v>1100</v>
      </c>
      <c r="E315" s="1" t="s">
        <v>185</v>
      </c>
      <c r="F315" s="1" t="s">
        <v>14</v>
      </c>
      <c r="G315" s="6">
        <f t="shared" si="6"/>
        <v>-25361</v>
      </c>
      <c r="H315" s="1"/>
    </row>
    <row r="316" spans="1:8">
      <c r="A316" s="4">
        <v>44926</v>
      </c>
      <c r="B316" s="1"/>
      <c r="C316" s="1"/>
      <c r="D316" s="6">
        <v>1500</v>
      </c>
      <c r="E316" s="1" t="s">
        <v>186</v>
      </c>
      <c r="F316" s="1" t="s">
        <v>14</v>
      </c>
      <c r="G316" s="6">
        <f t="shared" si="6"/>
        <v>-24261</v>
      </c>
      <c r="H316" s="1"/>
    </row>
    <row r="317" spans="1:8">
      <c r="A317" s="4">
        <v>44926</v>
      </c>
      <c r="B317" s="1">
        <v>32000</v>
      </c>
      <c r="C317" s="1" t="s">
        <v>187</v>
      </c>
      <c r="D317" s="6"/>
      <c r="E317" s="1"/>
      <c r="G317" s="6">
        <f t="shared" si="6"/>
        <v>-22761</v>
      </c>
      <c r="H317" s="1">
        <v>32</v>
      </c>
    </row>
    <row r="318" spans="1:8">
      <c r="A318" s="4">
        <v>44925</v>
      </c>
      <c r="B318" s="1"/>
      <c r="C318" s="1"/>
      <c r="D318" s="6">
        <v>11000</v>
      </c>
      <c r="E318" s="1" t="s">
        <v>188</v>
      </c>
      <c r="F318" s="1" t="s">
        <v>14</v>
      </c>
      <c r="G318" s="6">
        <f t="shared" si="6"/>
        <v>-54761</v>
      </c>
      <c r="H318" s="1"/>
    </row>
    <row r="319" spans="1:8">
      <c r="A319" s="4">
        <v>44925</v>
      </c>
      <c r="B319" s="1"/>
      <c r="C319" s="1"/>
      <c r="D319" s="6">
        <v>550</v>
      </c>
      <c r="E319" s="1" t="s">
        <v>189</v>
      </c>
      <c r="F319" s="1" t="s">
        <v>14</v>
      </c>
      <c r="G319" s="6">
        <f t="shared" si="6"/>
        <v>-43761</v>
      </c>
      <c r="H319" s="1"/>
    </row>
    <row r="320" spans="1:8">
      <c r="A320" s="4">
        <v>44925</v>
      </c>
      <c r="B320" s="1">
        <v>1930</v>
      </c>
      <c r="C320" s="1" t="s">
        <v>44</v>
      </c>
      <c r="D320" s="6">
        <v>151</v>
      </c>
      <c r="E320" s="1" t="s">
        <v>45</v>
      </c>
      <c r="F320" s="1" t="s">
        <v>12</v>
      </c>
      <c r="G320" s="6">
        <f t="shared" si="6"/>
        <v>-43211</v>
      </c>
      <c r="H320" s="1">
        <v>1</v>
      </c>
    </row>
    <row r="321" spans="1:8">
      <c r="A321" s="4">
        <v>44925</v>
      </c>
      <c r="B321" s="1">
        <v>1930</v>
      </c>
      <c r="C321" s="1" t="s">
        <v>44</v>
      </c>
      <c r="D321" s="6">
        <v>151</v>
      </c>
      <c r="E321" s="1" t="s">
        <v>45</v>
      </c>
      <c r="F321" s="1" t="s">
        <v>12</v>
      </c>
      <c r="G321" s="6">
        <f t="shared" si="6"/>
        <v>-44990</v>
      </c>
      <c r="H321" s="1">
        <v>1</v>
      </c>
    </row>
    <row r="322" spans="1:8">
      <c r="A322" s="4">
        <v>44925</v>
      </c>
      <c r="B322" s="1"/>
      <c r="C322" s="1"/>
      <c r="D322" s="6">
        <v>1000</v>
      </c>
      <c r="E322" s="1" t="s">
        <v>190</v>
      </c>
      <c r="F322" s="1" t="s">
        <v>14</v>
      </c>
      <c r="G322" s="6">
        <f t="shared" si="6"/>
        <v>-46769</v>
      </c>
      <c r="H322" s="1"/>
    </row>
    <row r="323" spans="1:8">
      <c r="A323" s="4">
        <v>44923</v>
      </c>
      <c r="B323" s="1">
        <v>1930</v>
      </c>
      <c r="C323" s="1" t="s">
        <v>44</v>
      </c>
      <c r="D323" s="6">
        <v>151</v>
      </c>
      <c r="E323" s="1" t="s">
        <v>45</v>
      </c>
      <c r="F323" s="1" t="s">
        <v>12</v>
      </c>
      <c r="G323" s="6">
        <f t="shared" si="6"/>
        <v>-45769</v>
      </c>
      <c r="H323" s="1">
        <v>1</v>
      </c>
    </row>
    <row r="324" spans="1:8">
      <c r="A324" s="4">
        <v>44920</v>
      </c>
      <c r="B324" s="1"/>
      <c r="C324" s="1"/>
      <c r="D324" s="6">
        <v>450</v>
      </c>
      <c r="E324" s="1" t="s">
        <v>191</v>
      </c>
      <c r="F324" s="1" t="s">
        <v>14</v>
      </c>
      <c r="G324" s="6">
        <f t="shared" si="6"/>
        <v>-47548</v>
      </c>
      <c r="H324" s="1" t="s">
        <v>192</v>
      </c>
    </row>
    <row r="325" spans="1:8">
      <c r="A325" s="4">
        <v>44920</v>
      </c>
      <c r="B325" s="1"/>
      <c r="C325" s="1"/>
      <c r="D325" s="6">
        <v>550</v>
      </c>
      <c r="E325" s="1" t="s">
        <v>193</v>
      </c>
      <c r="F325" s="1" t="s">
        <v>14</v>
      </c>
      <c r="G325" s="6">
        <f t="shared" si="6"/>
        <v>-47098</v>
      </c>
      <c r="H325" s="1"/>
    </row>
    <row r="326" spans="1:8">
      <c r="A326" s="4">
        <v>44919</v>
      </c>
      <c r="B326" s="1"/>
      <c r="C326" s="1"/>
      <c r="D326" s="6">
        <v>27500</v>
      </c>
      <c r="E326" s="1" t="s">
        <v>194</v>
      </c>
      <c r="F326" s="1" t="s">
        <v>14</v>
      </c>
      <c r="G326" s="6">
        <f t="shared" si="6"/>
        <v>-46548</v>
      </c>
      <c r="H326" s="1" t="s">
        <v>195</v>
      </c>
    </row>
    <row r="327" spans="1:8">
      <c r="A327" s="4">
        <v>44919</v>
      </c>
      <c r="B327" s="1">
        <v>1930</v>
      </c>
      <c r="C327" s="1" t="s">
        <v>44</v>
      </c>
      <c r="D327" s="6">
        <v>151</v>
      </c>
      <c r="E327" s="1" t="s">
        <v>45</v>
      </c>
      <c r="F327" s="1" t="s">
        <v>12</v>
      </c>
      <c r="G327" s="6">
        <f t="shared" si="6"/>
        <v>-19048</v>
      </c>
      <c r="H327" s="1">
        <v>1</v>
      </c>
    </row>
    <row r="328" spans="1:8">
      <c r="A328" s="4">
        <v>44919</v>
      </c>
      <c r="B328" s="1">
        <v>2030</v>
      </c>
      <c r="C328" s="1" t="s">
        <v>196</v>
      </c>
      <c r="D328" s="6">
        <v>157</v>
      </c>
      <c r="E328" s="1" t="s">
        <v>45</v>
      </c>
      <c r="F328" s="1" t="s">
        <v>12</v>
      </c>
      <c r="G328" s="6">
        <f t="shared" si="6"/>
        <v>-20827</v>
      </c>
      <c r="H328" s="1">
        <v>1</v>
      </c>
    </row>
    <row r="329" spans="1:8">
      <c r="A329" s="4">
        <v>44919</v>
      </c>
      <c r="B329" s="1">
        <v>1930</v>
      </c>
      <c r="C329" s="1" t="s">
        <v>44</v>
      </c>
      <c r="D329" s="6">
        <v>151</v>
      </c>
      <c r="E329" s="1" t="s">
        <v>45</v>
      </c>
      <c r="F329" s="1" t="s">
        <v>12</v>
      </c>
      <c r="G329" s="6">
        <f t="shared" si="6"/>
        <v>-22700</v>
      </c>
      <c r="H329" s="1">
        <v>1</v>
      </c>
    </row>
    <row r="330" spans="1:8">
      <c r="A330" s="4">
        <v>44918</v>
      </c>
      <c r="B330" s="1"/>
      <c r="C330" s="1"/>
      <c r="D330" s="6">
        <v>185</v>
      </c>
      <c r="E330" s="1" t="s">
        <v>197</v>
      </c>
      <c r="F330" s="1" t="s">
        <v>57</v>
      </c>
      <c r="G330" s="6">
        <f t="shared" si="6"/>
        <v>-24479</v>
      </c>
      <c r="H330" s="1"/>
    </row>
    <row r="331" spans="1:8">
      <c r="A331" s="4">
        <v>44914</v>
      </c>
      <c r="B331" s="1"/>
      <c r="C331" s="1"/>
      <c r="D331" s="6">
        <v>980</v>
      </c>
      <c r="E331" s="1" t="s">
        <v>198</v>
      </c>
      <c r="F331" s="1" t="s">
        <v>14</v>
      </c>
      <c r="G331" s="6">
        <f t="shared" si="6"/>
        <v>-24294</v>
      </c>
      <c r="H331" s="1"/>
    </row>
    <row r="332" spans="1:8">
      <c r="A332" s="4">
        <v>44913</v>
      </c>
      <c r="B332" s="1"/>
      <c r="C332" s="1"/>
      <c r="D332" s="6">
        <v>880</v>
      </c>
      <c r="E332" s="1" t="s">
        <v>199</v>
      </c>
      <c r="F332" s="1" t="s">
        <v>14</v>
      </c>
      <c r="G332" s="6">
        <f t="shared" si="6"/>
        <v>-23314</v>
      </c>
      <c r="H332" s="1"/>
    </row>
    <row r="333" spans="1:8">
      <c r="A333" s="4">
        <v>44909</v>
      </c>
      <c r="B333" s="1">
        <v>1930</v>
      </c>
      <c r="C333" s="1" t="s">
        <v>44</v>
      </c>
      <c r="D333" s="6">
        <v>151</v>
      </c>
      <c r="E333" s="1" t="s">
        <v>45</v>
      </c>
      <c r="F333" s="1" t="s">
        <v>12</v>
      </c>
      <c r="G333" s="6">
        <f t="shared" si="6"/>
        <v>-22434</v>
      </c>
      <c r="H333" s="1">
        <v>1</v>
      </c>
    </row>
    <row r="334" spans="1:8">
      <c r="A334" s="4">
        <v>44906</v>
      </c>
      <c r="B334" s="1">
        <v>1930</v>
      </c>
      <c r="C334" s="1" t="s">
        <v>44</v>
      </c>
      <c r="D334" s="6">
        <v>151</v>
      </c>
      <c r="E334" s="1" t="s">
        <v>45</v>
      </c>
      <c r="F334" s="1" t="s">
        <v>12</v>
      </c>
      <c r="G334" s="6">
        <f t="shared" si="6"/>
        <v>-24213</v>
      </c>
      <c r="H334" s="1">
        <v>1</v>
      </c>
    </row>
    <row r="335" spans="1:8">
      <c r="A335" s="4">
        <v>44906</v>
      </c>
      <c r="D335" s="6">
        <v>880</v>
      </c>
      <c r="E335" s="1" t="s">
        <v>199</v>
      </c>
      <c r="F335" s="1" t="s">
        <v>14</v>
      </c>
      <c r="G335" s="6">
        <f t="shared" si="6"/>
        <v>-25992</v>
      </c>
      <c r="H335" s="1"/>
    </row>
    <row r="336" spans="1:8">
      <c r="A336" s="4">
        <v>44902</v>
      </c>
      <c r="D336" s="6">
        <v>185</v>
      </c>
      <c r="E336" s="1" t="s">
        <v>200</v>
      </c>
      <c r="F336" s="1" t="s">
        <v>14</v>
      </c>
      <c r="G336" s="6">
        <f t="shared" si="6"/>
        <v>-25112</v>
      </c>
      <c r="H336" s="1"/>
    </row>
    <row r="337" spans="1:8">
      <c r="A337" s="4">
        <v>44902</v>
      </c>
      <c r="D337" s="6">
        <v>980</v>
      </c>
      <c r="E337" s="1" t="s">
        <v>201</v>
      </c>
      <c r="F337" s="1" t="s">
        <v>14</v>
      </c>
      <c r="G337" s="6">
        <f t="shared" si="6"/>
        <v>-24927</v>
      </c>
      <c r="H337" s="1"/>
    </row>
    <row r="338" spans="1:8">
      <c r="A338" s="4">
        <v>44874</v>
      </c>
      <c r="D338" s="6">
        <v>404</v>
      </c>
      <c r="E338" s="1" t="s">
        <v>202</v>
      </c>
      <c r="F338" s="1" t="s">
        <v>57</v>
      </c>
      <c r="G338" s="6">
        <f t="shared" si="6"/>
        <v>-23947</v>
      </c>
      <c r="H338" s="1"/>
    </row>
    <row r="339" spans="1:8">
      <c r="A339" s="4">
        <v>44864</v>
      </c>
      <c r="D339" s="6">
        <v>2358</v>
      </c>
      <c r="E339" s="1" t="s">
        <v>203</v>
      </c>
      <c r="F339" s="1" t="s">
        <v>57</v>
      </c>
      <c r="G339" s="6">
        <f t="shared" si="6"/>
        <v>-23543</v>
      </c>
      <c r="H339" s="1" t="s">
        <v>204</v>
      </c>
    </row>
    <row r="340" spans="1:8">
      <c r="A340" s="4">
        <v>44864</v>
      </c>
      <c r="D340" s="6">
        <v>11000</v>
      </c>
      <c r="E340" s="9" t="s">
        <v>205</v>
      </c>
      <c r="F340" s="1" t="s">
        <v>57</v>
      </c>
      <c r="G340" s="6">
        <f t="shared" si="6"/>
        <v>-21185</v>
      </c>
      <c r="H340" s="1" t="s">
        <v>206</v>
      </c>
    </row>
    <row r="341" spans="1:8">
      <c r="A341" s="4">
        <v>44823</v>
      </c>
      <c r="D341" s="6">
        <v>10000</v>
      </c>
      <c r="E341" s="1" t="s">
        <v>207</v>
      </c>
      <c r="F341" s="1" t="s">
        <v>57</v>
      </c>
      <c r="G341" s="6">
        <f t="shared" si="6"/>
        <v>-10185</v>
      </c>
      <c r="H341" s="1" t="s">
        <v>208</v>
      </c>
    </row>
    <row r="342" spans="1:8">
      <c r="A342" s="4">
        <v>44775</v>
      </c>
      <c r="D342" s="1">
        <v>185</v>
      </c>
      <c r="E342" s="1" t="s">
        <v>209</v>
      </c>
      <c r="F342" s="1" t="s">
        <v>57</v>
      </c>
      <c r="G342" s="1">
        <f t="shared" si="6"/>
        <v>-185</v>
      </c>
    </row>
  </sheetData>
  <phoneticPr fontId="10"/>
  <conditionalFormatting sqref="H1 F1:G1323">
    <cfRule type="cellIs" dxfId="2" priority="1" operator="lessThan">
      <formula>0</formula>
    </cfRule>
  </conditionalFormatting>
  <hyperlinks>
    <hyperlink ref="J1" r:id="rId1" xr:uid="{00000000-0004-0000-0000-000000000000}"/>
    <hyperlink ref="C44" r:id="rId2" xr:uid="{00000000-0004-0000-0000-000001000000}"/>
    <hyperlink ref="H101" r:id="rId3" xr:uid="{00000000-0004-0000-0000-000002000000}"/>
    <hyperlink ref="H121" r:id="rId4" xr:uid="{00000000-0004-0000-0000-000003000000}"/>
    <hyperlink ref="H130" r:id="rId5" xr:uid="{00000000-0004-0000-0000-000004000000}"/>
    <hyperlink ref="L130" r:id="rId6" xr:uid="{00000000-0004-0000-0000-000005000000}"/>
    <hyperlink ref="H136" r:id="rId7" xr:uid="{00000000-0004-0000-0000-000006000000}"/>
    <hyperlink ref="C141" r:id="rId8" xr:uid="{00000000-0004-0000-0000-000007000000}"/>
    <hyperlink ref="H157" r:id="rId9" xr:uid="{00000000-0004-0000-0000-000008000000}"/>
    <hyperlink ref="C162" r:id="rId10" xr:uid="{00000000-0004-0000-0000-000009000000}"/>
    <hyperlink ref="C167" r:id="rId11" xr:uid="{00000000-0004-0000-0000-00000A000000}"/>
    <hyperlink ref="H184" r:id="rId12" xr:uid="{00000000-0004-0000-0000-00000B000000}"/>
    <hyperlink ref="L184" r:id="rId13" xr:uid="{00000000-0004-0000-0000-00000C000000}"/>
    <hyperlink ref="C187" r:id="rId14" xr:uid="{00000000-0004-0000-0000-00000D000000}"/>
    <hyperlink ref="C198" r:id="rId15" xr:uid="{00000000-0004-0000-0000-00000E000000}"/>
    <hyperlink ref="H208" r:id="rId16" xr:uid="{00000000-0004-0000-0000-00000F000000}"/>
    <hyperlink ref="C253" r:id="rId17" xr:uid="{00000000-0004-0000-0000-000010000000}"/>
    <hyperlink ref="I253" r:id="rId18" xr:uid="{00000000-0004-0000-0000-000011000000}"/>
    <hyperlink ref="C254" r:id="rId19" xr:uid="{00000000-0004-0000-0000-000012000000}"/>
    <hyperlink ref="H268" r:id="rId20" xr:uid="{00000000-0004-0000-0000-000013000000}"/>
    <hyperlink ref="C270" r:id="rId21" xr:uid="{00000000-0004-0000-0000-000014000000}"/>
    <hyperlink ref="C279" r:id="rId22" xr:uid="{00000000-0004-0000-0000-000015000000}"/>
    <hyperlink ref="C283" r:id="rId23" xr:uid="{00000000-0004-0000-0000-000016000000}"/>
    <hyperlink ref="C284" r:id="rId24" xr:uid="{00000000-0004-0000-0000-000017000000}"/>
    <hyperlink ref="C309" r:id="rId25" xr:uid="{00000000-0004-0000-0000-00001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1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2.5703125" defaultRowHeight="15.75" customHeight="1"/>
  <cols>
    <col min="2" max="2" width="8.140625" customWidth="1"/>
    <col min="3" max="3" width="27.28515625" customWidth="1"/>
    <col min="4" max="4" width="8.5703125" customWidth="1"/>
    <col min="5" max="5" width="36.5703125" customWidth="1"/>
    <col min="6" max="6" width="9.5703125" customWidth="1"/>
  </cols>
  <sheetData>
    <row r="1" spans="1:8">
      <c r="A1" s="1" t="s">
        <v>0</v>
      </c>
      <c r="B1" s="1" t="s">
        <v>1</v>
      </c>
      <c r="D1" s="1" t="s">
        <v>2</v>
      </c>
      <c r="F1" s="1"/>
      <c r="G1" s="1" t="s">
        <v>3</v>
      </c>
      <c r="H1" s="2">
        <f>SUM(B:B)-SUM(D:D)</f>
        <v>-669279</v>
      </c>
    </row>
    <row r="2" spans="1:8">
      <c r="A2" s="1" t="s">
        <v>5</v>
      </c>
      <c r="B2" s="1" t="s">
        <v>6</v>
      </c>
      <c r="C2" s="1" t="s">
        <v>7</v>
      </c>
      <c r="D2" s="1" t="s">
        <v>6</v>
      </c>
      <c r="E2" s="1" t="s">
        <v>7</v>
      </c>
      <c r="F2" s="1" t="s">
        <v>210</v>
      </c>
      <c r="G2" s="1" t="s">
        <v>9</v>
      </c>
    </row>
    <row r="3" spans="1:8">
      <c r="A3" s="4">
        <v>45354</v>
      </c>
      <c r="B3" s="1"/>
      <c r="C3" s="1"/>
      <c r="D3" s="6">
        <v>101000</v>
      </c>
      <c r="E3" s="1" t="s">
        <v>211</v>
      </c>
      <c r="F3" s="1" t="s">
        <v>57</v>
      </c>
      <c r="G3" s="6">
        <f t="shared" ref="G3:G15" si="0">B3-D3+G4</f>
        <v>-669279</v>
      </c>
      <c r="H3" s="1"/>
    </row>
    <row r="4" spans="1:8">
      <c r="A4" s="4">
        <v>45298</v>
      </c>
      <c r="B4" s="1"/>
      <c r="C4" s="1"/>
      <c r="D4" s="6">
        <v>91000</v>
      </c>
      <c r="E4" s="1" t="s">
        <v>211</v>
      </c>
      <c r="F4" s="1" t="s">
        <v>57</v>
      </c>
      <c r="G4" s="6">
        <f t="shared" si="0"/>
        <v>-568279</v>
      </c>
      <c r="H4" s="1" t="s">
        <v>212</v>
      </c>
    </row>
    <row r="5" spans="1:8">
      <c r="A5" s="4">
        <v>45242</v>
      </c>
      <c r="B5" s="1"/>
      <c r="C5" s="1"/>
      <c r="D5" s="6">
        <v>30000</v>
      </c>
      <c r="E5" s="1" t="s">
        <v>213</v>
      </c>
      <c r="F5" s="1" t="s">
        <v>57</v>
      </c>
      <c r="G5" s="6">
        <f t="shared" si="0"/>
        <v>-477279</v>
      </c>
    </row>
    <row r="6" spans="1:8">
      <c r="A6" s="4">
        <v>45145</v>
      </c>
      <c r="B6" s="1"/>
      <c r="C6" s="1"/>
      <c r="D6" s="6">
        <v>78000</v>
      </c>
      <c r="E6" s="1" t="s">
        <v>211</v>
      </c>
      <c r="F6" s="1" t="s">
        <v>57</v>
      </c>
      <c r="G6" s="6">
        <f t="shared" si="0"/>
        <v>-447279</v>
      </c>
    </row>
    <row r="7" spans="1:8">
      <c r="A7" s="4">
        <v>44964</v>
      </c>
      <c r="B7" s="1">
        <v>59376</v>
      </c>
      <c r="C7" s="1" t="s">
        <v>214</v>
      </c>
      <c r="D7" s="6"/>
      <c r="E7" s="1"/>
      <c r="G7" s="6">
        <f t="shared" si="0"/>
        <v>-369279</v>
      </c>
    </row>
    <row r="8" spans="1:8">
      <c r="A8" s="4">
        <v>44915</v>
      </c>
      <c r="D8" s="6">
        <v>84</v>
      </c>
      <c r="E8" s="1" t="s">
        <v>215</v>
      </c>
      <c r="F8" s="1" t="s">
        <v>75</v>
      </c>
      <c r="G8" s="6">
        <f t="shared" si="0"/>
        <v>-428655</v>
      </c>
    </row>
    <row r="9" spans="1:8">
      <c r="A9" s="4">
        <v>44914</v>
      </c>
      <c r="D9" s="6">
        <v>13708</v>
      </c>
      <c r="E9" s="1" t="s">
        <v>216</v>
      </c>
      <c r="F9" s="1" t="s">
        <v>57</v>
      </c>
      <c r="G9" s="6">
        <f t="shared" si="0"/>
        <v>-428571</v>
      </c>
    </row>
    <row r="10" spans="1:8">
      <c r="A10" s="4">
        <v>44904</v>
      </c>
      <c r="D10" s="6">
        <v>404</v>
      </c>
      <c r="E10" s="1" t="s">
        <v>217</v>
      </c>
      <c r="F10" s="1" t="s">
        <v>14</v>
      </c>
      <c r="G10" s="6">
        <f t="shared" si="0"/>
        <v>-414863</v>
      </c>
    </row>
    <row r="11" spans="1:8">
      <c r="A11" s="4">
        <v>44903</v>
      </c>
      <c r="D11" s="6">
        <v>720</v>
      </c>
      <c r="E11" s="1" t="s">
        <v>218</v>
      </c>
      <c r="F11" s="1" t="s">
        <v>14</v>
      </c>
      <c r="G11" s="6">
        <f t="shared" si="0"/>
        <v>-414459</v>
      </c>
    </row>
    <row r="12" spans="1:8">
      <c r="A12" s="4">
        <v>44890</v>
      </c>
      <c r="D12" s="6">
        <v>400</v>
      </c>
      <c r="E12" s="1" t="s">
        <v>219</v>
      </c>
      <c r="F12" s="1" t="s">
        <v>57</v>
      </c>
      <c r="G12" s="6">
        <f t="shared" si="0"/>
        <v>-413739</v>
      </c>
    </row>
    <row r="13" spans="1:8">
      <c r="A13" s="4">
        <v>44889</v>
      </c>
      <c r="D13" s="6">
        <v>385</v>
      </c>
      <c r="E13" s="1" t="s">
        <v>220</v>
      </c>
      <c r="F13" s="1" t="s">
        <v>57</v>
      </c>
      <c r="G13" s="6">
        <f t="shared" si="0"/>
        <v>-413339</v>
      </c>
    </row>
    <row r="14" spans="1:8">
      <c r="A14" s="4">
        <v>44889</v>
      </c>
      <c r="D14" s="6">
        <v>404834</v>
      </c>
      <c r="E14" s="1" t="s">
        <v>221</v>
      </c>
      <c r="F14" s="1" t="s">
        <v>57</v>
      </c>
      <c r="G14" s="6">
        <f t="shared" si="0"/>
        <v>-412954</v>
      </c>
    </row>
    <row r="15" spans="1:8">
      <c r="A15" s="4">
        <v>44876</v>
      </c>
      <c r="D15" s="1">
        <v>8000</v>
      </c>
      <c r="E15" s="1" t="s">
        <v>222</v>
      </c>
      <c r="F15" s="1" t="s">
        <v>14</v>
      </c>
      <c r="G15" s="1">
        <f t="shared" si="0"/>
        <v>-8120</v>
      </c>
    </row>
    <row r="16" spans="1:8">
      <c r="A16" s="4">
        <v>44735</v>
      </c>
      <c r="D16" s="1">
        <v>120</v>
      </c>
      <c r="E16" s="1" t="s">
        <v>223</v>
      </c>
      <c r="F16" s="1" t="s">
        <v>14</v>
      </c>
      <c r="G16" s="1">
        <f>B16-D16</f>
        <v>-120</v>
      </c>
    </row>
    <row r="17" spans="1:4">
      <c r="A17" s="4"/>
      <c r="D17" s="6"/>
    </row>
  </sheetData>
  <phoneticPr fontId="10"/>
  <conditionalFormatting sqref="H1 F1:G1003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26"/>
  <sheetViews>
    <sheetView workbookViewId="0"/>
  </sheetViews>
  <sheetFormatPr defaultColWidth="12.5703125" defaultRowHeight="15.75" customHeight="1"/>
  <sheetData>
    <row r="1" spans="1:3">
      <c r="A1" s="1" t="s">
        <v>224</v>
      </c>
      <c r="B1" s="1" t="s">
        <v>225</v>
      </c>
    </row>
    <row r="3" spans="1:3">
      <c r="B3" s="1" t="s">
        <v>57</v>
      </c>
      <c r="C3" s="1">
        <f>SUMIF(シン収支!F:F,B3,シン収支!D:D)</f>
        <v>1389122</v>
      </c>
    </row>
    <row r="4" spans="1:3">
      <c r="B4" s="1" t="s">
        <v>14</v>
      </c>
      <c r="C4" s="1">
        <f>SUMIF(シン収支!F:F,B4,シン収支!D:D)</f>
        <v>286578</v>
      </c>
    </row>
    <row r="5" spans="1:3">
      <c r="B5" s="1" t="s">
        <v>12</v>
      </c>
      <c r="C5" s="1">
        <f>SUMIF(シン収支!F:F,B5,シン収支!D:D)</f>
        <v>1140347</v>
      </c>
    </row>
    <row r="6" spans="1:3">
      <c r="B6" s="1" t="s">
        <v>75</v>
      </c>
      <c r="C6" s="1">
        <f>SUMIF(シン収支!F:F,B6,シン収支!D:D)</f>
        <v>224675</v>
      </c>
    </row>
    <row r="7" spans="1:3">
      <c r="B7" s="1" t="s">
        <v>163</v>
      </c>
      <c r="C7" s="1">
        <f>SUMIF(シン収支!F:F,B7,シン収支!D:D)</f>
        <v>59376</v>
      </c>
    </row>
    <row r="12" spans="1:3">
      <c r="A12" s="1" t="s">
        <v>226</v>
      </c>
      <c r="B12" s="1" t="s">
        <v>225</v>
      </c>
    </row>
    <row r="14" spans="1:3">
      <c r="B14" s="1" t="s">
        <v>57</v>
      </c>
      <c r="C14" s="1">
        <f>SUMIF(元収支!F:F,B14,元収支!D:D)</f>
        <v>719327</v>
      </c>
    </row>
    <row r="15" spans="1:3">
      <c r="B15" s="1" t="s">
        <v>14</v>
      </c>
      <c r="C15" s="1">
        <f>SUMIF(元収支!F:F,B15,元収支!D:D)</f>
        <v>9244</v>
      </c>
    </row>
    <row r="16" spans="1:3">
      <c r="B16" s="1" t="s">
        <v>12</v>
      </c>
      <c r="C16" s="1">
        <f>SUMIF(元収支!F:F,B16,元収支!D:D)</f>
        <v>0</v>
      </c>
    </row>
    <row r="17" spans="1:4">
      <c r="B17" s="1" t="s">
        <v>75</v>
      </c>
      <c r="C17" s="1">
        <f>SUMIF(元収支!F:F,B17,元収支!D:D)</f>
        <v>84</v>
      </c>
    </row>
    <row r="18" spans="1:4">
      <c r="B18" s="1" t="s">
        <v>163</v>
      </c>
      <c r="C18" s="1">
        <f>SUMIF(元収支!F:F,B18,元収支!D:D)</f>
        <v>0</v>
      </c>
    </row>
    <row r="21" spans="1:4">
      <c r="A21" s="1" t="s">
        <v>227</v>
      </c>
      <c r="B21" s="1" t="s">
        <v>225</v>
      </c>
      <c r="D21" s="1" t="s">
        <v>228</v>
      </c>
    </row>
    <row r="23" spans="1:4">
      <c r="B23" s="1" t="s">
        <v>57</v>
      </c>
      <c r="C23" s="1">
        <f t="shared" ref="C23:C26" si="0">C3+C14</f>
        <v>2108449</v>
      </c>
      <c r="D23" s="10">
        <f t="shared" ref="D23:D26" si="1">C23/ SUM(C$23:C$26)*100</f>
        <v>55.936272758071162</v>
      </c>
    </row>
    <row r="24" spans="1:4">
      <c r="B24" s="1" t="s">
        <v>14</v>
      </c>
      <c r="C24" s="1">
        <f t="shared" si="0"/>
        <v>295822</v>
      </c>
      <c r="D24" s="10">
        <f t="shared" si="1"/>
        <v>7.8480343038120095</v>
      </c>
    </row>
    <row r="25" spans="1:4">
      <c r="B25" s="1" t="s">
        <v>12</v>
      </c>
      <c r="C25" s="1">
        <f t="shared" si="0"/>
        <v>1140347</v>
      </c>
      <c r="D25" s="10">
        <f t="shared" si="1"/>
        <v>30.252930391414818</v>
      </c>
    </row>
    <row r="26" spans="1:4">
      <c r="B26" s="1" t="s">
        <v>75</v>
      </c>
      <c r="C26" s="1">
        <f t="shared" si="0"/>
        <v>224759</v>
      </c>
      <c r="D26" s="10">
        <f t="shared" si="1"/>
        <v>5.9627625467020149</v>
      </c>
    </row>
  </sheetData>
  <phoneticPr fontId="10"/>
  <conditionalFormatting sqref="B4 B15 B2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シン収支</vt:lpstr>
      <vt:lpstr>元収支</vt:lpstr>
      <vt:lpstr>集計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2025-03-28T11:31:38Z</dcterms:created>
  <dcterms:modified xsi:type="dcterms:W3CDTF">2025-03-28T12:12:15Z</dcterms:modified>
</cp:coreProperties>
</file>