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集計" sheetId="1" r:id="rId4"/>
    <sheet state="visible" name="財源" sheetId="2" r:id="rId5"/>
    <sheet state="visible" name="ヤンキー" sheetId="3" r:id="rId6"/>
    <sheet state="visible" name="税財×" sheetId="4" r:id="rId7"/>
    <sheet state="visible" name="分室" sheetId="5" r:id="rId8"/>
    <sheet state="visible" name="アレンジ" sheetId="6" r:id="rId9"/>
    <sheet state="visible" name="紹介有" sheetId="7" r:id="rId10"/>
    <sheet state="visible" name="配送部" sheetId="8" r:id="rId11"/>
    <sheet state="visible" name="スクショ用" sheetId="9" r:id="rId12"/>
  </sheets>
  <definedNames/>
  <calcPr/>
</workbook>
</file>

<file path=xl/sharedStrings.xml><?xml version="1.0" encoding="utf-8"?>
<sst xmlns="http://schemas.openxmlformats.org/spreadsheetml/2006/main" count="373" uniqueCount="147">
  <si>
    <t>財源研究室に関連したチラシの累計発行枚数（枚）</t>
  </si>
  <si>
    <t>財源研究室での現在の在庫数は以下のリンクで確認可能です。</t>
  </si>
  <si>
    <t>検索条件</t>
  </si>
  <si>
    <t>更新日</t>
  </si>
  <si>
    <t>https://zaigen-lab.info/stock_private-information/</t>
  </si>
  <si>
    <t>チラシ利用者のみに閲覧制限をしております。チラシ利用者で中を確認したい方は財源研究室までご連絡下さい。</t>
  </si>
  <si>
    <t>【国の、本当の】財源チラシ</t>
  </si>
  <si>
    <t>うち うみかぜ分室</t>
  </si>
  <si>
    <t>うみかぜ分室</t>
  </si>
  <si>
    <t>アレンジ利用</t>
  </si>
  <si>
    <t>うち 分室チラシ</t>
  </si>
  <si>
    <t>財源チラシ第8版Bアレンジ</t>
  </si>
  <si>
    <t>財源チラシダイジェスト版アレンジ</t>
  </si>
  <si>
    <t>アレンジ込みで</t>
  </si>
  <si>
    <t>ヤンキーの経世済民の漫画チラシ</t>
  </si>
  <si>
    <t>金融政策チラシ アレンジ</t>
  </si>
  <si>
    <t>消費税インボイスチラシ アレンジ</t>
  </si>
  <si>
    <t>うち 消費税インボイス</t>
  </si>
  <si>
    <t>消費税インボイス</t>
  </si>
  <si>
    <t>うち 金融政策</t>
  </si>
  <si>
    <t>金融政策</t>
  </si>
  <si>
    <t>財源研究室単独</t>
  </si>
  <si>
    <t>発行元：財源研究室／うみかぜ分室のチラシの累計発行枚数（枚）</t>
  </si>
  <si>
    <t>「税は財源ではない」チラシ</t>
  </si>
  <si>
    <t>井上流「税は財源ではない」チラシ</t>
  </si>
  <si>
    <t>井上流漫画チラシ試作アレンジ</t>
  </si>
  <si>
    <t>tii流「税は財源ではない」チラシ</t>
  </si>
  <si>
    <r>
      <rPr>
        <color rgb="FF1155CC"/>
        <u/>
      </rPr>
      <t>他の分室チラシ</t>
    </r>
    <r>
      <rPr>
        <color rgb="FF000000"/>
      </rPr>
      <t>＊うみかぜ分室除く</t>
    </r>
  </si>
  <si>
    <t>うち 現 うみかぜ分室</t>
  </si>
  <si>
    <t>うみかぜ分室込み</t>
  </si>
  <si>
    <t>旧 GND湘南</t>
  </si>
  <si>
    <t>うみかぜ</t>
  </si>
  <si>
    <t>うち 現 【海風】利用</t>
  </si>
  <si>
    <t>旧 湘南広域アップデート研究会様 独自注文</t>
  </si>
  <si>
    <t>他 アレンジ</t>
  </si>
  <si>
    <t>旧 青空様</t>
  </si>
  <si>
    <t>うみかぜ分室/【海風】合計</t>
  </si>
  <si>
    <t>財源研究室の紹介あり</t>
  </si>
  <si>
    <t>他 関連したチラシの累計発行枚数（枚）</t>
  </si>
  <si>
    <t>集計あれこれ</t>
  </si>
  <si>
    <t>旧 みどり分室</t>
  </si>
  <si>
    <t>旧 みどり</t>
  </si>
  <si>
    <t>れいわ新選組関係使用</t>
  </si>
  <si>
    <t>れいわ新選組チーム愛媛様 独自注文</t>
  </si>
  <si>
    <t>うち アレンジ</t>
  </si>
  <si>
    <t>れいわ版</t>
  </si>
  <si>
    <t>うち れいわ版</t>
  </si>
  <si>
    <t>とらたぬこ様紹介</t>
  </si>
  <si>
    <t>とらたぬこ様</t>
  </si>
  <si>
    <t>岸伸一様アレンジ</t>
  </si>
  <si>
    <t>岸伸一様</t>
  </si>
  <si>
    <t>配送部の受託チラシの累計発行枚数（枚）</t>
  </si>
  <si>
    <t>財源</t>
  </si>
  <si>
    <t>発行部数</t>
  </si>
  <si>
    <t>発行年月</t>
  </si>
  <si>
    <t>タイプ</t>
  </si>
  <si>
    <t>発行元</t>
  </si>
  <si>
    <t>枚数</t>
  </si>
  <si>
    <t>備考</t>
  </si>
  <si>
    <t>累計</t>
  </si>
  <si>
    <t>記録（紐付け備忘録）</t>
  </si>
  <si>
    <t>初版</t>
  </si>
  <si>
    <t>財源研究室</t>
  </si>
  <si>
    <t>第2版</t>
  </si>
  <si>
    <t>ポスティング用</t>
  </si>
  <si>
    <t>第3版プランA</t>
  </si>
  <si>
    <t>第3版プランB</t>
  </si>
  <si>
    <t>第4版プランA</t>
  </si>
  <si>
    <t>第4版プランB</t>
  </si>
  <si>
    <t>第5版プランA</t>
  </si>
  <si>
    <t>第5版プランB</t>
  </si>
  <si>
    <t>2021年5月?</t>
  </si>
  <si>
    <t>第4版プランA?</t>
  </si>
  <si>
    <t>HikaruSeki様独自</t>
  </si>
  <si>
    <t>独自発行把握済み分</t>
  </si>
  <si>
    <t>2021年6月?</t>
  </si>
  <si>
    <t>第5版プランA?</t>
  </si>
  <si>
    <t>第6版プランA</t>
  </si>
  <si>
    <t>第6版プランB</t>
  </si>
  <si>
    <t>第7版プランA</t>
  </si>
  <si>
    <t>第7版プランB</t>
  </si>
  <si>
    <t>第8版プランA</t>
  </si>
  <si>
    <t>第8版プランB</t>
  </si>
  <si>
    <t>独自注文</t>
  </si>
  <si>
    <t>ダイジェスト版</t>
  </si>
  <si>
    <t>第9版プランB</t>
  </si>
  <si>
    <t>まりさ版</t>
  </si>
  <si>
    <t>第9番プランB</t>
  </si>
  <si>
    <t>ヤンキー解説</t>
  </si>
  <si>
    <t>7代目ねこ柱・猫田次五郎様独自発行</t>
  </si>
  <si>
    <t>ぼっち松山勝手連様独自発行</t>
  </si>
  <si>
    <t>税は財源ではない</t>
  </si>
  <si>
    <t>井上流</t>
  </si>
  <si>
    <t>2022年8月?</t>
  </si>
  <si>
    <t>tii流</t>
  </si>
  <si>
    <t>分室</t>
  </si>
  <si>
    <t>発行元：うみかぜ分室　は財源研究室と一緒の欄に移動しています</t>
  </si>
  <si>
    <t>分室名</t>
  </si>
  <si>
    <t>引換券チラシ第1版</t>
  </si>
  <si>
    <t>アレンジ活用者</t>
  </si>
  <si>
    <t>アレンジの原本のタイプ</t>
  </si>
  <si>
    <t>財源チラシ第2版</t>
  </si>
  <si>
    <t>れいわ新選組🐾ボランティア団体 神奈川連様</t>
  </si>
  <si>
    <t>2020/9/6d</t>
  </si>
  <si>
    <t>2021年3月?</t>
  </si>
  <si>
    <t>財源チラシ第3版A?</t>
  </si>
  <si>
    <t>故 大池ゆきお様</t>
  </si>
  <si>
    <t>財源チラシ第5版A</t>
  </si>
  <si>
    <r>
      <rPr>
        <color rgb="FF000000"/>
      </rPr>
      <t xml:space="preserve">旧 </t>
    </r>
    <r>
      <rPr>
        <color rgb="FF1155CC"/>
        <u/>
      </rPr>
      <t>れいわ新選組🐾千葉8区勝手連様</t>
    </r>
  </si>
  <si>
    <t>小野田 英様</t>
  </si>
  <si>
    <t>非公開</t>
  </si>
  <si>
    <t>旧 れいわ新選組🐾千葉8区勝手連様</t>
  </si>
  <si>
    <t>財源チラシ第6版A</t>
  </si>
  <si>
    <t>旧 財源チラシ千葉9区サポーターズ様</t>
  </si>
  <si>
    <t>あおぞら版</t>
  </si>
  <si>
    <t>旧 れいわ勝手連富里様</t>
  </si>
  <si>
    <t>財源チラシ第7版A</t>
  </si>
  <si>
    <t>財源チラシ第8版A</t>
  </si>
  <si>
    <t>財源チラシ第9版A</t>
  </si>
  <si>
    <t>積極財政は可能！様</t>
  </si>
  <si>
    <t>紹介あり</t>
  </si>
  <si>
    <t>活用者</t>
  </si>
  <si>
    <t>チラシ名</t>
  </si>
  <si>
    <t>消費税は【選挙】で変えられるチラシ</t>
  </si>
  <si>
    <t>消費税は【選挙】で変えられるチラシ 初版</t>
  </si>
  <si>
    <t>独自発注把握済み分</t>
  </si>
  <si>
    <t>2021年2月?</t>
  </si>
  <si>
    <t>2021年8月?</t>
  </si>
  <si>
    <t>HikaruSeki3様</t>
  </si>
  <si>
    <t>「税金は財源でないということは」チラシ</t>
  </si>
  <si>
    <t>相原りんこ様</t>
  </si>
  <si>
    <t>相原りんこと考える自由都市構想チラシ</t>
  </si>
  <si>
    <t>大泉まりさ様</t>
  </si>
  <si>
    <t>【希望を配る人】大泉まりさチラシ</t>
  </si>
  <si>
    <t>配送部受託</t>
  </si>
  <si>
    <t>STOP！インボイス様</t>
  </si>
  <si>
    <t>STOP！インボイス チラシ</t>
  </si>
  <si>
    <t>時点</t>
  </si>
  <si>
    <t>発行元：財源研究室／うみかぜ分室</t>
  </si>
  <si>
    <t>万枚</t>
  </si>
  <si>
    <t>ヤンキーの経世済民チラシ</t>
  </si>
  <si>
    <t>関連したチラシ</t>
  </si>
  <si>
    <t>「税は財源ではない」</t>
  </si>
  <si>
    <t>他分室チラシ</t>
  </si>
  <si>
    <t>他アレンジ</t>
  </si>
  <si>
    <t>＊独自発行の把握済み分含む</t>
  </si>
  <si>
    <t>配送部の受託チラシ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</si>
</sst>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/m/d"/>
    <numFmt numFmtId="165" formatCode="yyyy年m月"/>
    <numFmt numFmtId="166" formatCode="0.0"/>
  </numFmts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  <font>
      <color rgb="FF000000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2" numFmtId="0" xfId="0" applyFont="1"/>
    <xf borderId="0" fillId="0" fontId="5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165" xfId="0" applyAlignment="1" applyFont="1" applyNumberFormat="1">
      <alignment readingOrder="0"/>
    </xf>
    <xf borderId="0" fillId="0" fontId="2" numFmtId="164" xfId="0" applyFont="1" applyNumberFormat="1"/>
    <xf borderId="0" fillId="0" fontId="1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rinkoaihara.com/" TargetMode="External"/><Relationship Id="rId10" Type="http://schemas.openxmlformats.org/officeDocument/2006/relationships/hyperlink" Target="https://zaigen-lab.info/2021/01/23/kako_arrange_202009/" TargetMode="External"/><Relationship Id="rId13" Type="http://schemas.openxmlformats.org/officeDocument/2006/relationships/hyperlink" Target="https://zaigen-lab.info/2021/09/25/arrange_reiwa/" TargetMode="External"/><Relationship Id="rId12" Type="http://schemas.openxmlformats.org/officeDocument/2006/relationships/hyperlink" Target="https://zaigen-lab.info/green/" TargetMode="External"/><Relationship Id="rId1" Type="http://schemas.openxmlformats.org/officeDocument/2006/relationships/hyperlink" Target="https://zaigen-lab.info/stock_private-information/" TargetMode="External"/><Relationship Id="rId2" Type="http://schemas.openxmlformats.org/officeDocument/2006/relationships/hyperlink" Target="https://zaigen-lab.info/2022/04/23/zaigen_flyer_202204/" TargetMode="External"/><Relationship Id="rId3" Type="http://schemas.openxmlformats.org/officeDocument/2006/relationships/hyperlink" Target="https://zaigen-lab.info/2022/07/08/delinquent_explanation_manga/" TargetMode="External"/><Relationship Id="rId4" Type="http://schemas.openxmlformats.org/officeDocument/2006/relationships/hyperlink" Target="https://zaigen-lab.info/category/flyer-cooperation/tax-isnt-resources/" TargetMode="External"/><Relationship Id="rId9" Type="http://schemas.openxmlformats.org/officeDocument/2006/relationships/hyperlink" Target="https://www.rinkoaihara.com/" TargetMode="External"/><Relationship Id="rId15" Type="http://schemas.openxmlformats.org/officeDocument/2006/relationships/hyperlink" Target="https://twitter.com/kishi02210221" TargetMode="External"/><Relationship Id="rId14" Type="http://schemas.openxmlformats.org/officeDocument/2006/relationships/hyperlink" Target="https://zaigen-lab.info/2021/02/04/syouhizeitirashi/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https://zaigen-lab.info/2022/06/04/inoue_manga_flyer/" TargetMode="External"/><Relationship Id="rId6" Type="http://schemas.openxmlformats.org/officeDocument/2006/relationships/hyperlink" Target="https://zaigen-lab.info/2023/02/09/tii_manga_flyer/" TargetMode="External"/><Relationship Id="rId7" Type="http://schemas.openxmlformats.org/officeDocument/2006/relationships/hyperlink" Target="https://zaigen-lab.info/2021/10/26/annexe/" TargetMode="External"/><Relationship Id="rId8" Type="http://schemas.openxmlformats.org/officeDocument/2006/relationships/hyperlink" Target="https://www.rinkoaihara.com/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twitter.com/zaigen_lab/status/1600776704259403777?s=20&amp;t=pJRK02OweI2ebn-z0_ifIw" TargetMode="External"/><Relationship Id="rId11" Type="http://schemas.openxmlformats.org/officeDocument/2006/relationships/hyperlink" Target="https://twitter.com/HikaruSeki3" TargetMode="External"/><Relationship Id="rId22" Type="http://schemas.openxmlformats.org/officeDocument/2006/relationships/drawing" Target="../drawings/drawing2.xml"/><Relationship Id="rId10" Type="http://schemas.openxmlformats.org/officeDocument/2006/relationships/hyperlink" Target="https://twitter.com/zaigen_lab/status/1377756822157717508?s=20&amp;t=VH9hMFGZ0VTz1EClydRLPw" TargetMode="External"/><Relationship Id="rId21" Type="http://schemas.openxmlformats.org/officeDocument/2006/relationships/hyperlink" Target="https://www.rinkoaihara.com/" TargetMode="External"/><Relationship Id="rId13" Type="http://schemas.openxmlformats.org/officeDocument/2006/relationships/hyperlink" Target="https://twitter.com/zaigen_lab/status/1417760976842096640?s=20&amp;t=VH9hMFGZ0VTz1EClydRLPw" TargetMode="External"/><Relationship Id="rId12" Type="http://schemas.openxmlformats.org/officeDocument/2006/relationships/hyperlink" Target="https://twitter.com/zaigen_lab/status/1417760976842096640?s=20&amp;t=VH9hMFGZ0VTz1EClydRLPw" TargetMode="External"/><Relationship Id="rId1" Type="http://schemas.openxmlformats.org/officeDocument/2006/relationships/hyperlink" Target="https://zaigen-lab.info/2022/04/23/zaigen_flyer_202204/" TargetMode="External"/><Relationship Id="rId2" Type="http://schemas.openxmlformats.org/officeDocument/2006/relationships/hyperlink" Target="https://twitter.com/zaigen_lab/status/1297457123270565888?s=20&amp;t=VH9hMFGZ0VTz1EClydRLPw" TargetMode="External"/><Relationship Id="rId3" Type="http://schemas.openxmlformats.org/officeDocument/2006/relationships/hyperlink" Target="https://twitter.com/zaigen_lab/status/1302019401470730240?s=20&amp;t=VH9hMFGZ0VTz1EClydRLPw" TargetMode="External"/><Relationship Id="rId4" Type="http://schemas.openxmlformats.org/officeDocument/2006/relationships/hyperlink" Target="https://zaigen-lab.info/2020/10/09/shitohoukoku20201009/" TargetMode="External"/><Relationship Id="rId9" Type="http://schemas.openxmlformats.org/officeDocument/2006/relationships/hyperlink" Target="https://twitter.com/zaigen_lab/status/1377756822157717508?s=20&amp;t=VH9hMFGZ0VTz1EClydRLPw" TargetMode="External"/><Relationship Id="rId15" Type="http://schemas.openxmlformats.org/officeDocument/2006/relationships/hyperlink" Target="https://twitter.com/zaigen_lab/status/1459318616281649156?s=20&amp;t=VH9hMFGZ0VTz1EClydRLPw" TargetMode="External"/><Relationship Id="rId14" Type="http://schemas.openxmlformats.org/officeDocument/2006/relationships/hyperlink" Target="https://twitter.com/zaigen_lab/status/1459318616281649156?s=20&amp;t=VH9hMFGZ0VTz1EClydRLPw" TargetMode="External"/><Relationship Id="rId17" Type="http://schemas.openxmlformats.org/officeDocument/2006/relationships/hyperlink" Target="https://twitter.com/zaigen_lab/status/1501343172818964482?s=20&amp;t=VH9hMFGZ0VTz1EClydRLPw" TargetMode="External"/><Relationship Id="rId16" Type="http://schemas.openxmlformats.org/officeDocument/2006/relationships/hyperlink" Target="https://twitter.com/zaigen_lab/status/1501343172818964482?s=20&amp;t=VH9hMFGZ0VTz1EClydRLPw" TargetMode="External"/><Relationship Id="rId5" Type="http://schemas.openxmlformats.org/officeDocument/2006/relationships/hyperlink" Target="https://twitter.com/zaigen_lab/status/1327586038336737283?s=20&amp;t=VH9hMFGZ0VTz1EClydRLPw" TargetMode="External"/><Relationship Id="rId19" Type="http://schemas.openxmlformats.org/officeDocument/2006/relationships/hyperlink" Target="https://twitter.com/zaigen_lab/status/1560437696933564416?s=20&amp;t=VH9hMFGZ0VTz1EClydRLPw" TargetMode="External"/><Relationship Id="rId6" Type="http://schemas.openxmlformats.org/officeDocument/2006/relationships/hyperlink" Target="https://twitter.com/zaigen_lab/status/1327586038336737283?s=20&amp;t=VH9hMFGZ0VTz1EClydRLPw" TargetMode="External"/><Relationship Id="rId18" Type="http://schemas.openxmlformats.org/officeDocument/2006/relationships/hyperlink" Target="https://twitter.com/zaigen_lab/status/1541351195976945665?s=20&amp;t=VH9hMFGZ0VTz1EClydRLPw" TargetMode="External"/><Relationship Id="rId7" Type="http://schemas.openxmlformats.org/officeDocument/2006/relationships/hyperlink" Target="https://twitter.com/zaigen_lab/status/1346745667780186113?s=20&amp;t=VH9hMFGZ0VTz1EClydRLPw" TargetMode="External"/><Relationship Id="rId8" Type="http://schemas.openxmlformats.org/officeDocument/2006/relationships/hyperlink" Target="https://twitter.com/zaigen_lab/status/1346745667780186113?s=20&amp;t=VH9hMFGZ0VTz1EClydRLPw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zaigen-lab.info/2022/07/08/delinquent_explanation_manga/" TargetMode="External"/><Relationship Id="rId2" Type="http://schemas.openxmlformats.org/officeDocument/2006/relationships/hyperlink" Target="https://twitter.com/zaigen_lab/status/1553152721351389184?s=20&amp;t=VH9hMFGZ0VTz1EClydRLPw" TargetMode="External"/><Relationship Id="rId3" Type="http://schemas.openxmlformats.org/officeDocument/2006/relationships/hyperlink" Target="https://twitter.com/KbVygtZsiWFQh9V/status/1573207300378357760?s=20&amp;t=VH9hMFGZ0VTz1EClydRLPw" TargetMode="External"/><Relationship Id="rId4" Type="http://schemas.openxmlformats.org/officeDocument/2006/relationships/hyperlink" Target="https://zaigen-lab.info/2022/08/20/vat_flyer/" TargetMode="External"/><Relationship Id="rId5" Type="http://schemas.openxmlformats.org/officeDocument/2006/relationships/hyperlink" Target="https://www.rinkoaihara.com/" TargetMode="External"/><Relationship Id="rId6" Type="http://schemas.openxmlformats.org/officeDocument/2006/relationships/hyperlink" Target="https://twitter.com/reiwamatsuyama/status/1585395798740971520?s=20&amp;t=2IfmS4aW_jE2MkNR4n15Dg" TargetMode="External"/><Relationship Id="rId7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zaigen-lab.info/category/flyer-cooperation/tax-isnt-resources/" TargetMode="External"/><Relationship Id="rId2" Type="http://schemas.openxmlformats.org/officeDocument/2006/relationships/hyperlink" Target="https://zaigen-lab.info/2022/06/04/inoue_manga_flyer/" TargetMode="External"/><Relationship Id="rId3" Type="http://schemas.openxmlformats.org/officeDocument/2006/relationships/hyperlink" Target="https://zaigen-lab.info/2023/02/09/tii_manga_flyer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zaigen-lab.info/2021/10/26/annexe/" TargetMode="External"/><Relationship Id="rId2" Type="http://schemas.openxmlformats.org/officeDocument/2006/relationships/hyperlink" Target="https://zaigen-lab.info/green/" TargetMode="External"/><Relationship Id="rId3" Type="http://schemas.openxmlformats.org/officeDocument/2006/relationships/hyperlink" Target="https://twitter.com/zaigen_lab/status/1463036229843177472?s=20&amp;t=VH9hMFGZ0VTz1EClydRLPw" TargetMode="External"/><Relationship Id="rId4" Type="http://schemas.openxmlformats.org/officeDocument/2006/relationships/hyperlink" Target="https://twitter.com/reiwaehime" TargetMode="External"/><Relationship Id="rId5" Type="http://schemas.openxmlformats.org/officeDocument/2006/relationships/hyperlink" Target="https://www.rinkoaihara.com/" TargetMode="External"/><Relationship Id="rId6" Type="http://schemas.openxmlformats.org/officeDocument/2006/relationships/hyperlink" Target="https://www.rinkoaihara.com/" TargetMode="External"/><Relationship Id="rId7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1" Type="http://schemas.openxmlformats.org/officeDocument/2006/relationships/hyperlink" Target="https://twitter.com/zaigen_lab/status/1413650263550795776?s=20&amp;t=ohejMVqPP515uvKP7uIGuA" TargetMode="External"/><Relationship Id="rId10" Type="http://schemas.openxmlformats.org/officeDocument/2006/relationships/hyperlink" Target="https://www.rinkoaihara.com/" TargetMode="External"/><Relationship Id="rId13" Type="http://schemas.openxmlformats.org/officeDocument/2006/relationships/hyperlink" Target="https://twitter.com/kishi02210221" TargetMode="External"/><Relationship Id="rId12" Type="http://schemas.openxmlformats.org/officeDocument/2006/relationships/hyperlink" Target="https://twitter.com/karahidehore" TargetMode="External"/><Relationship Id="rId1" Type="http://schemas.openxmlformats.org/officeDocument/2006/relationships/hyperlink" Target="https://zaigen-lab.info/2021/01/23/kako_arrange_202009/" TargetMode="External"/><Relationship Id="rId2" Type="http://schemas.openxmlformats.org/officeDocument/2006/relationships/hyperlink" Target="https://twitter.com/zaigen_lab/status/1313057980611403776?s=20&amp;t=Rvt3hctS8-E4ChvvpYEAPA" TargetMode="External"/><Relationship Id="rId3" Type="http://schemas.openxmlformats.org/officeDocument/2006/relationships/hyperlink" Target="https://twitter.com/zaigen_lab/status/1313054771977179136?s=20&amp;t=ohejMVqPP515uvKP7uIGuA" TargetMode="External"/><Relationship Id="rId4" Type="http://schemas.openxmlformats.org/officeDocument/2006/relationships/hyperlink" Target="https://twitter.com/zaigen_lab/status/1397776904183160833?s=20&amp;t=ohejMVqPP515uvKP7uIGuA" TargetMode="External"/><Relationship Id="rId9" Type="http://schemas.openxmlformats.org/officeDocument/2006/relationships/hyperlink" Target="https://twitter.com/zaigen_lab/status/1413835484724224003?s=20&amp;t=ohejMVqPP515uvKP7uIGuA" TargetMode="External"/><Relationship Id="rId15" Type="http://schemas.openxmlformats.org/officeDocument/2006/relationships/hyperlink" Target="https://twitter.com/kishi02210221" TargetMode="External"/><Relationship Id="rId14" Type="http://schemas.openxmlformats.org/officeDocument/2006/relationships/hyperlink" Target="https://twitter.com/active_finance7/status/1584169312952422402?s=20&amp;t=kO5TJgjRFMD24-bWcsU1KA" TargetMode="External"/><Relationship Id="rId16" Type="http://schemas.openxmlformats.org/officeDocument/2006/relationships/drawing" Target="../drawings/drawing6.xml"/><Relationship Id="rId5" Type="http://schemas.openxmlformats.org/officeDocument/2006/relationships/hyperlink" Target="https://zaigen-lab.info/2021/09/25/arrange_reiwa/" TargetMode="External"/><Relationship Id="rId6" Type="http://schemas.openxmlformats.org/officeDocument/2006/relationships/hyperlink" Target="https://twitter.com/zaigen_lab/status/1398088886266388480?s=20&amp;t=ohejMVqPP515uvKP7uIGuA" TargetMode="External"/><Relationship Id="rId7" Type="http://schemas.openxmlformats.org/officeDocument/2006/relationships/hyperlink" Target="https://twitter.com/onoda_oyanz" TargetMode="External"/><Relationship Id="rId8" Type="http://schemas.openxmlformats.org/officeDocument/2006/relationships/hyperlink" Target="https://twitter.com/zaigen_lab/status/1413647626348613632?s=20&amp;t=ohejMVqPP515uvKP7uIGuA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twitter.com/tratnou" TargetMode="External"/><Relationship Id="rId2" Type="http://schemas.openxmlformats.org/officeDocument/2006/relationships/hyperlink" Target="https://zaigen-lab.info/2021/02/04/syouhizeitirashi/" TargetMode="External"/><Relationship Id="rId3" Type="http://schemas.openxmlformats.org/officeDocument/2006/relationships/hyperlink" Target="https://twitter.com/HikaruSeki3" TargetMode="External"/><Relationship Id="rId4" Type="http://schemas.openxmlformats.org/officeDocument/2006/relationships/hyperlink" Target="https://zaigen-lab.info/2021/08/29/zeikin_zaigen_denai/" TargetMode="External"/><Relationship Id="rId5" Type="http://schemas.openxmlformats.org/officeDocument/2006/relationships/hyperlink" Target="https://www.rinkoaihara.com/" TargetMode="External"/><Relationship Id="rId6" Type="http://schemas.openxmlformats.org/officeDocument/2006/relationships/hyperlink" Target="https://www.marisa-seabreeze.com/" TargetMode="External"/><Relationship Id="rId7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stopinvoice.org/" TargetMode="External"/><Relationship Id="rId2" Type="http://schemas.openxmlformats.org/officeDocument/2006/relationships/hyperlink" Target="https://zaigen-lab.info/2023/01/21/stopinvoice_flyer/" TargetMode="External"/><Relationship Id="rId3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63"/>
    <col customWidth="1" min="2" max="2" width="30.88"/>
    <col customWidth="1" min="3" max="3" width="24.0"/>
    <col customWidth="1" min="4" max="4" width="14.63"/>
  </cols>
  <sheetData>
    <row r="1">
      <c r="A1" s="1" t="s">
        <v>0</v>
      </c>
      <c r="B1" s="2"/>
      <c r="H1" s="2" t="s">
        <v>1</v>
      </c>
      <c r="M1" s="2" t="s">
        <v>2</v>
      </c>
    </row>
    <row r="2">
      <c r="A2" s="3">
        <f>SUM(B:B)</f>
        <v>674170</v>
      </c>
      <c r="C2" s="4" t="s">
        <v>3</v>
      </c>
      <c r="D2" s="5">
        <v>45025.0</v>
      </c>
      <c r="H2" s="6" t="s">
        <v>4</v>
      </c>
    </row>
    <row r="3">
      <c r="H3" s="2" t="s">
        <v>5</v>
      </c>
    </row>
    <row r="5">
      <c r="A5" s="7" t="s">
        <v>6</v>
      </c>
      <c r="B5" s="3">
        <f>SUM('財源'!D:D)</f>
        <v>350300</v>
      </c>
    </row>
    <row r="6">
      <c r="B6" s="2" t="s">
        <v>7</v>
      </c>
      <c r="C6" s="8">
        <f>SUMIF('財源'!C:C,M6,'財源'!D:D)</f>
        <v>27000</v>
      </c>
      <c r="M6" s="2" t="s">
        <v>8</v>
      </c>
    </row>
    <row r="7">
      <c r="B7" s="2" t="s">
        <v>9</v>
      </c>
      <c r="C7" s="8">
        <f>D8+SUM('アレンジ'!D3:D20)</f>
        <v>141000</v>
      </c>
    </row>
    <row r="8">
      <c r="C8" s="2" t="s">
        <v>10</v>
      </c>
      <c r="D8" s="8">
        <f>SUMIF('分室'!C:C,M8,'分室'!D:D)+SUMIF('分室'!C:C,N8,'分室'!D:D)+C6</f>
        <v>42000</v>
      </c>
      <c r="M8" s="2" t="s">
        <v>11</v>
      </c>
      <c r="N8" s="2" t="s">
        <v>12</v>
      </c>
    </row>
    <row r="9">
      <c r="B9" s="2" t="s">
        <v>13</v>
      </c>
      <c r="C9" s="3">
        <f>B5+C7-C6</f>
        <v>464300</v>
      </c>
    </row>
    <row r="12">
      <c r="A12" s="7" t="s">
        <v>14</v>
      </c>
      <c r="B12" s="3">
        <f>SUM('ヤンキー'!D:D)</f>
        <v>52670</v>
      </c>
    </row>
    <row r="13">
      <c r="B13" s="2" t="s">
        <v>7</v>
      </c>
      <c r="C13" s="8">
        <f>SUMIF('ヤンキー'!C:C,M6,'ヤンキー'!D:D)</f>
        <v>20000</v>
      </c>
      <c r="M13" s="9"/>
    </row>
    <row r="14">
      <c r="B14" s="2" t="s">
        <v>9</v>
      </c>
      <c r="C14" s="8">
        <f>D15</f>
        <v>25000</v>
      </c>
      <c r="M14" s="9"/>
    </row>
    <row r="15">
      <c r="B15" s="2"/>
      <c r="C15" s="2" t="s">
        <v>10</v>
      </c>
      <c r="D15" s="8">
        <f>SUMIF('分室'!C:C,M15,'分室'!D:D)+SUMIF('分室'!C:C,N15,'分室'!D:D)+C13</f>
        <v>25000</v>
      </c>
      <c r="M15" s="9" t="s">
        <v>15</v>
      </c>
      <c r="N15" s="2" t="s">
        <v>16</v>
      </c>
    </row>
    <row r="16">
      <c r="B16" s="2" t="s">
        <v>13</v>
      </c>
      <c r="C16" s="3">
        <f>B12+C14-C13</f>
        <v>57670</v>
      </c>
    </row>
    <row r="17">
      <c r="C17" s="2" t="s">
        <v>17</v>
      </c>
      <c r="D17" s="8">
        <f>SUMIF('ヤンキー'!B:B,M17,'ヤンキー'!D:D)+SUMIF('分室'!C:C,N15,'分室'!D:D)</f>
        <v>46670</v>
      </c>
      <c r="M17" s="9" t="s">
        <v>18</v>
      </c>
    </row>
    <row r="18">
      <c r="C18" s="2" t="s">
        <v>19</v>
      </c>
      <c r="D18" s="8">
        <f>SUMIF('ヤンキー'!B:B,M18,'ヤンキー'!D:D)+SUMIF('分室'!C:C,M15,'分室'!D:D)</f>
        <v>11000</v>
      </c>
      <c r="M18" s="4" t="s">
        <v>20</v>
      </c>
    </row>
    <row r="19">
      <c r="E19" s="1" t="s">
        <v>21</v>
      </c>
    </row>
    <row r="20">
      <c r="E20" s="3">
        <f>B5-C6+B12-C13</f>
        <v>355970</v>
      </c>
    </row>
    <row r="21">
      <c r="A21" s="1" t="s">
        <v>22</v>
      </c>
    </row>
    <row r="22">
      <c r="A22" s="3">
        <f>B5+B12</f>
        <v>402970</v>
      </c>
    </row>
    <row r="27">
      <c r="A27" s="7" t="s">
        <v>23</v>
      </c>
      <c r="B27" s="3">
        <f>SUM('税財×'!C:C)</f>
        <v>29000</v>
      </c>
    </row>
    <row r="29">
      <c r="B29" s="7" t="s">
        <v>24</v>
      </c>
      <c r="C29" s="8">
        <f>SUM('税財×'!C3:C5)</f>
        <v>20000</v>
      </c>
    </row>
    <row r="30">
      <c r="C30" s="2" t="s">
        <v>9</v>
      </c>
      <c r="D30" s="8">
        <f>E31</f>
        <v>5000</v>
      </c>
    </row>
    <row r="31">
      <c r="D31" s="2" t="s">
        <v>10</v>
      </c>
      <c r="E31" s="8">
        <f>SUMIF('分室'!C:C,M31,'分室'!D:D)</f>
        <v>5000</v>
      </c>
      <c r="M31" s="2" t="s">
        <v>25</v>
      </c>
    </row>
    <row r="33">
      <c r="B33" s="7" t="s">
        <v>26</v>
      </c>
      <c r="C33" s="8">
        <f>SUM('税財×'!C6:C7)</f>
        <v>9000</v>
      </c>
    </row>
    <row r="41">
      <c r="A41" s="7" t="s">
        <v>27</v>
      </c>
      <c r="B41" s="3">
        <f>SUM('分室'!D:D)</f>
        <v>81000</v>
      </c>
    </row>
    <row r="42">
      <c r="B42" s="7" t="s">
        <v>28</v>
      </c>
      <c r="C42" s="8">
        <f>SUMIF('分室'!B:B,M42,'分室'!D:D)+SUMIF('分室'!B:B,N42,'分室'!D:D)</f>
        <v>25000</v>
      </c>
      <c r="D42" s="2" t="s">
        <v>29</v>
      </c>
      <c r="E42" s="8">
        <f>C42+C6+C13</f>
        <v>72000</v>
      </c>
      <c r="M42" s="2" t="s">
        <v>30</v>
      </c>
      <c r="N42" s="2" t="s">
        <v>31</v>
      </c>
    </row>
    <row r="43">
      <c r="B43" s="7" t="s">
        <v>32</v>
      </c>
      <c r="C43" s="8">
        <f>SUMIF('分室'!E:E,M43,'分室'!D:D)</f>
        <v>32000</v>
      </c>
      <c r="M43" s="4" t="s">
        <v>33</v>
      </c>
    </row>
    <row r="47">
      <c r="A47" s="7" t="s">
        <v>34</v>
      </c>
      <c r="B47" s="3">
        <f>SUM('アレンジ'!D:D)</f>
        <v>106000</v>
      </c>
    </row>
    <row r="48">
      <c r="B48" s="7" t="s">
        <v>32</v>
      </c>
      <c r="C48" s="8">
        <f>SUMIF('アレンジ'!B:B,M48,'アレンジ'!D:D)</f>
        <v>25000</v>
      </c>
      <c r="M48" s="2" t="s">
        <v>35</v>
      </c>
    </row>
    <row r="51">
      <c r="C51" s="2"/>
    </row>
    <row r="52">
      <c r="C52" s="2" t="s">
        <v>36</v>
      </c>
      <c r="D52" s="8">
        <f>E42+C43+C48</f>
        <v>129000</v>
      </c>
    </row>
    <row r="55">
      <c r="A55" s="2" t="s">
        <v>37</v>
      </c>
      <c r="B55" s="3">
        <f>SUM('紹介有'!D:D)</f>
        <v>55200</v>
      </c>
    </row>
    <row r="59">
      <c r="A59" s="1" t="s">
        <v>38</v>
      </c>
    </row>
    <row r="60">
      <c r="A60" s="3">
        <f>SUM(B27:B58)</f>
        <v>271200</v>
      </c>
    </row>
    <row r="65">
      <c r="B65" s="2" t="s">
        <v>39</v>
      </c>
    </row>
    <row r="67">
      <c r="B67" s="7" t="s">
        <v>40</v>
      </c>
      <c r="C67" s="8">
        <f>SUMIF('分室'!B:B,M67,'分室'!D:D)</f>
        <v>56000</v>
      </c>
      <c r="M67" s="2" t="s">
        <v>41</v>
      </c>
    </row>
    <row r="68">
      <c r="B68" s="2" t="s">
        <v>42</v>
      </c>
      <c r="C68" s="8">
        <f>D69+SUMIF('分室'!E:E,M68,'分室'!D:D)</f>
        <v>53000</v>
      </c>
      <c r="M68" s="2" t="s">
        <v>43</v>
      </c>
    </row>
    <row r="69">
      <c r="C69" s="2" t="s">
        <v>44</v>
      </c>
      <c r="D69" s="8">
        <f>E70+'アレンジ'!D4</f>
        <v>44000</v>
      </c>
      <c r="M69" s="10" t="s">
        <v>45</v>
      </c>
    </row>
    <row r="70">
      <c r="D70" s="7" t="s">
        <v>46</v>
      </c>
      <c r="E70" s="8">
        <f>SUMIF('アレンジ'!E:E,M69,'分室'!D:D)</f>
        <v>42000</v>
      </c>
    </row>
    <row r="71">
      <c r="B71" s="7" t="s">
        <v>47</v>
      </c>
      <c r="C71" s="8">
        <f>SUMIF('紹介有'!B:B,M71,'紹介有'!D:D)</f>
        <v>16000</v>
      </c>
      <c r="M71" s="9" t="s">
        <v>48</v>
      </c>
    </row>
    <row r="72">
      <c r="B72" s="7" t="s">
        <v>49</v>
      </c>
      <c r="C72" s="8">
        <f>SUMIF('アレンジ'!B:B,M72,'アレンジ'!D:D)</f>
        <v>20000</v>
      </c>
      <c r="M72" s="4" t="s">
        <v>50</v>
      </c>
    </row>
    <row r="76">
      <c r="A76" s="1" t="s">
        <v>51</v>
      </c>
    </row>
    <row r="77">
      <c r="A77" s="3">
        <f>SUM('配送部'!D:D)</f>
        <v>9000</v>
      </c>
    </row>
  </sheetData>
  <hyperlinks>
    <hyperlink r:id="rId1" ref="H2"/>
    <hyperlink r:id="rId2" ref="A5"/>
    <hyperlink r:id="rId3" ref="A12"/>
    <hyperlink r:id="rId4" ref="A27"/>
    <hyperlink r:id="rId5" ref="B29"/>
    <hyperlink r:id="rId6" ref="B33"/>
    <hyperlink r:id="rId7" ref="A41"/>
    <hyperlink r:id="rId8" ref="B42"/>
    <hyperlink r:id="rId9" ref="B43"/>
    <hyperlink r:id="rId10" ref="A47"/>
    <hyperlink r:id="rId11" ref="B48"/>
    <hyperlink r:id="rId12" ref="B67"/>
    <hyperlink r:id="rId13" ref="D70"/>
    <hyperlink r:id="rId14" ref="B71"/>
    <hyperlink r:id="rId15" ref="B72"/>
  </hyperlink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13.88"/>
    <col customWidth="1" min="3" max="3" width="13.0"/>
    <col customWidth="1" min="5" max="5" width="18.38"/>
    <col customWidth="1" min="6" max="6" width="4.0"/>
  </cols>
  <sheetData>
    <row r="1">
      <c r="A1" s="7" t="s">
        <v>52</v>
      </c>
      <c r="B1" s="2" t="s">
        <v>53</v>
      </c>
    </row>
    <row r="2">
      <c r="A2" s="2" t="s">
        <v>54</v>
      </c>
      <c r="B2" s="2" t="s">
        <v>55</v>
      </c>
      <c r="C2" s="2" t="s">
        <v>56</v>
      </c>
      <c r="D2" s="2" t="s">
        <v>57</v>
      </c>
      <c r="E2" s="2" t="s">
        <v>58</v>
      </c>
      <c r="G2" s="2" t="s">
        <v>59</v>
      </c>
      <c r="T2" s="2" t="s">
        <v>60</v>
      </c>
    </row>
    <row r="3">
      <c r="A3" s="11">
        <v>44044.0</v>
      </c>
      <c r="B3" s="7" t="s">
        <v>61</v>
      </c>
      <c r="C3" s="2" t="s">
        <v>62</v>
      </c>
      <c r="D3" s="2">
        <v>20000.0</v>
      </c>
      <c r="G3" s="8">
        <f>D3</f>
        <v>20000</v>
      </c>
    </row>
    <row r="4">
      <c r="A4" s="11">
        <v>44075.0</v>
      </c>
      <c r="B4" s="7" t="s">
        <v>63</v>
      </c>
      <c r="C4" s="2" t="s">
        <v>62</v>
      </c>
      <c r="D4" s="2">
        <v>28000.0</v>
      </c>
      <c r="G4" s="8">
        <f t="shared" ref="G4:G38" si="1">D4+G3</f>
        <v>48000</v>
      </c>
    </row>
    <row r="5">
      <c r="A5" s="11">
        <v>44075.0</v>
      </c>
      <c r="B5" s="2" t="s">
        <v>63</v>
      </c>
      <c r="C5" s="2" t="s">
        <v>62</v>
      </c>
      <c r="D5" s="2">
        <v>20000.0</v>
      </c>
      <c r="E5" s="7" t="s">
        <v>64</v>
      </c>
      <c r="G5" s="8">
        <f t="shared" si="1"/>
        <v>68000</v>
      </c>
    </row>
    <row r="6">
      <c r="A6" s="11">
        <v>44136.0</v>
      </c>
      <c r="B6" s="7" t="s">
        <v>65</v>
      </c>
      <c r="C6" s="2" t="s">
        <v>62</v>
      </c>
      <c r="D6" s="2">
        <v>14000.0</v>
      </c>
      <c r="G6" s="8">
        <f t="shared" si="1"/>
        <v>82000</v>
      </c>
    </row>
    <row r="7">
      <c r="A7" s="11">
        <v>44136.0</v>
      </c>
      <c r="B7" s="7" t="s">
        <v>66</v>
      </c>
      <c r="C7" s="2" t="s">
        <v>62</v>
      </c>
      <c r="D7" s="2">
        <v>11000.0</v>
      </c>
      <c r="G7" s="8">
        <f t="shared" si="1"/>
        <v>93000</v>
      </c>
    </row>
    <row r="8">
      <c r="A8" s="11">
        <v>44197.0</v>
      </c>
      <c r="B8" s="7" t="s">
        <v>67</v>
      </c>
      <c r="C8" s="2" t="s">
        <v>62</v>
      </c>
      <c r="D8" s="2">
        <v>16000.0</v>
      </c>
      <c r="G8" s="8">
        <f t="shared" si="1"/>
        <v>109000</v>
      </c>
    </row>
    <row r="9">
      <c r="A9" s="11">
        <v>44197.0</v>
      </c>
      <c r="B9" s="7" t="s">
        <v>68</v>
      </c>
      <c r="C9" s="2" t="s">
        <v>62</v>
      </c>
      <c r="D9" s="2">
        <v>11000.0</v>
      </c>
      <c r="G9" s="8">
        <f t="shared" si="1"/>
        <v>120000</v>
      </c>
    </row>
    <row r="10">
      <c r="A10" s="11">
        <v>44287.0</v>
      </c>
      <c r="B10" s="7" t="s">
        <v>69</v>
      </c>
      <c r="C10" s="2" t="s">
        <v>62</v>
      </c>
      <c r="D10" s="2">
        <v>21000.0</v>
      </c>
      <c r="E10" s="10"/>
      <c r="G10" s="8">
        <f t="shared" si="1"/>
        <v>141000</v>
      </c>
    </row>
    <row r="11">
      <c r="A11" s="11">
        <v>44287.0</v>
      </c>
      <c r="B11" s="7" t="s">
        <v>70</v>
      </c>
      <c r="C11" s="2" t="s">
        <v>62</v>
      </c>
      <c r="D11" s="2">
        <v>11000.0</v>
      </c>
      <c r="E11" s="10"/>
      <c r="G11" s="8">
        <f t="shared" si="1"/>
        <v>152000</v>
      </c>
    </row>
    <row r="12">
      <c r="A12" s="11">
        <v>44317.0</v>
      </c>
      <c r="B12" s="4" t="s">
        <v>69</v>
      </c>
      <c r="C12" s="2" t="s">
        <v>62</v>
      </c>
      <c r="D12" s="2">
        <v>16000.0</v>
      </c>
      <c r="E12" s="10"/>
      <c r="G12" s="8">
        <f t="shared" si="1"/>
        <v>168000</v>
      </c>
    </row>
    <row r="13">
      <c r="A13" s="2" t="s">
        <v>71</v>
      </c>
      <c r="B13" s="2" t="s">
        <v>72</v>
      </c>
      <c r="C13" s="2" t="s">
        <v>62</v>
      </c>
      <c r="D13" s="2">
        <v>2000.0</v>
      </c>
      <c r="E13" s="7" t="s">
        <v>73</v>
      </c>
      <c r="G13" s="8">
        <f t="shared" si="1"/>
        <v>170000</v>
      </c>
    </row>
    <row r="14">
      <c r="A14" s="11">
        <v>44348.0</v>
      </c>
      <c r="B14" s="4" t="s">
        <v>69</v>
      </c>
      <c r="C14" s="2" t="s">
        <v>62</v>
      </c>
      <c r="D14" s="2">
        <v>5000.0</v>
      </c>
      <c r="E14" s="2"/>
      <c r="G14" s="8">
        <f t="shared" si="1"/>
        <v>175000</v>
      </c>
    </row>
    <row r="15">
      <c r="A15" s="11">
        <v>44713.0</v>
      </c>
      <c r="B15" s="2" t="s">
        <v>69</v>
      </c>
      <c r="C15" s="2" t="s">
        <v>62</v>
      </c>
      <c r="D15" s="2">
        <v>10000.0</v>
      </c>
      <c r="E15" s="2" t="s">
        <v>74</v>
      </c>
      <c r="G15" s="8">
        <f t="shared" si="1"/>
        <v>185000</v>
      </c>
      <c r="T15" s="5">
        <v>44365.0</v>
      </c>
    </row>
    <row r="16">
      <c r="A16" s="2" t="s">
        <v>75</v>
      </c>
      <c r="B16" s="2" t="s">
        <v>76</v>
      </c>
      <c r="C16" s="2" t="s">
        <v>62</v>
      </c>
      <c r="D16" s="2">
        <v>100.0</v>
      </c>
      <c r="E16" s="2" t="s">
        <v>74</v>
      </c>
      <c r="G16" s="8">
        <f t="shared" si="1"/>
        <v>185100</v>
      </c>
      <c r="T16" s="5">
        <v>44373.0</v>
      </c>
    </row>
    <row r="17">
      <c r="A17" s="11">
        <v>44378.0</v>
      </c>
      <c r="B17" s="7" t="s">
        <v>77</v>
      </c>
      <c r="C17" s="2" t="s">
        <v>62</v>
      </c>
      <c r="D17" s="2">
        <v>21000.0</v>
      </c>
      <c r="G17" s="8">
        <f t="shared" si="1"/>
        <v>206100</v>
      </c>
    </row>
    <row r="18">
      <c r="A18" s="11">
        <v>44378.0</v>
      </c>
      <c r="B18" s="7" t="s">
        <v>78</v>
      </c>
      <c r="C18" s="2" t="s">
        <v>62</v>
      </c>
      <c r="D18" s="2">
        <v>8000.0</v>
      </c>
      <c r="G18" s="8">
        <f t="shared" si="1"/>
        <v>214100</v>
      </c>
    </row>
    <row r="19">
      <c r="A19" s="11">
        <v>44409.0</v>
      </c>
      <c r="B19" s="2" t="s">
        <v>77</v>
      </c>
      <c r="C19" s="2" t="s">
        <v>62</v>
      </c>
      <c r="D19" s="2">
        <v>16000.0</v>
      </c>
      <c r="G19" s="8">
        <f t="shared" si="1"/>
        <v>230100</v>
      </c>
    </row>
    <row r="20">
      <c r="A20" s="11">
        <v>44440.0</v>
      </c>
      <c r="B20" s="2" t="s">
        <v>77</v>
      </c>
      <c r="C20" s="2" t="s">
        <v>62</v>
      </c>
      <c r="D20" s="2">
        <v>5000.0</v>
      </c>
      <c r="G20" s="8">
        <f t="shared" si="1"/>
        <v>235100</v>
      </c>
    </row>
    <row r="21">
      <c r="A21" s="11">
        <v>44501.0</v>
      </c>
      <c r="B21" s="7" t="s">
        <v>79</v>
      </c>
      <c r="C21" s="2" t="s">
        <v>62</v>
      </c>
      <c r="D21" s="2">
        <v>21000.0</v>
      </c>
      <c r="G21" s="8">
        <f t="shared" si="1"/>
        <v>256100</v>
      </c>
    </row>
    <row r="22">
      <c r="A22" s="11">
        <v>44501.0</v>
      </c>
      <c r="B22" s="7" t="s">
        <v>80</v>
      </c>
      <c r="C22" s="2" t="s">
        <v>62</v>
      </c>
      <c r="D22" s="2">
        <v>8000.0</v>
      </c>
      <c r="G22" s="8">
        <f t="shared" si="1"/>
        <v>264100</v>
      </c>
    </row>
    <row r="23">
      <c r="A23" s="11">
        <v>44531.0</v>
      </c>
      <c r="B23" s="2" t="s">
        <v>79</v>
      </c>
      <c r="C23" s="2" t="s">
        <v>62</v>
      </c>
      <c r="D23" s="2">
        <v>8000.0</v>
      </c>
      <c r="G23" s="8">
        <f t="shared" si="1"/>
        <v>272100</v>
      </c>
    </row>
    <row r="24">
      <c r="A24" s="11">
        <v>44531.0</v>
      </c>
      <c r="B24" s="2" t="s">
        <v>80</v>
      </c>
      <c r="C24" s="2" t="s">
        <v>62</v>
      </c>
      <c r="D24" s="2">
        <v>5000.0</v>
      </c>
      <c r="G24" s="8">
        <f t="shared" si="1"/>
        <v>277100</v>
      </c>
    </row>
    <row r="25">
      <c r="A25" s="11">
        <v>44621.0</v>
      </c>
      <c r="B25" s="7" t="s">
        <v>81</v>
      </c>
      <c r="C25" s="2" t="s">
        <v>62</v>
      </c>
      <c r="D25" s="2">
        <v>5000.0</v>
      </c>
      <c r="G25" s="8">
        <f t="shared" si="1"/>
        <v>282100</v>
      </c>
    </row>
    <row r="26">
      <c r="A26" s="11">
        <v>44621.0</v>
      </c>
      <c r="B26" s="7" t="s">
        <v>82</v>
      </c>
      <c r="C26" s="2" t="s">
        <v>62</v>
      </c>
      <c r="D26" s="2">
        <v>5000.0</v>
      </c>
      <c r="G26" s="8">
        <f t="shared" si="1"/>
        <v>287100</v>
      </c>
    </row>
    <row r="27">
      <c r="A27" s="11">
        <v>44652.0</v>
      </c>
      <c r="B27" s="2" t="s">
        <v>82</v>
      </c>
      <c r="C27" s="2" t="s">
        <v>62</v>
      </c>
      <c r="D27" s="2">
        <v>10000.0</v>
      </c>
      <c r="G27" s="8">
        <f t="shared" si="1"/>
        <v>297100</v>
      </c>
    </row>
    <row r="28">
      <c r="A28" s="11">
        <v>44652.0</v>
      </c>
      <c r="B28" s="2" t="s">
        <v>81</v>
      </c>
      <c r="C28" s="2" t="s">
        <v>62</v>
      </c>
      <c r="D28" s="2">
        <v>5000.0</v>
      </c>
      <c r="G28" s="8">
        <f t="shared" si="1"/>
        <v>302100</v>
      </c>
    </row>
    <row r="29">
      <c r="A29" s="11">
        <v>44652.0</v>
      </c>
      <c r="B29" s="2" t="s">
        <v>81</v>
      </c>
      <c r="C29" s="2" t="s">
        <v>62</v>
      </c>
      <c r="D29" s="2">
        <v>2000.0</v>
      </c>
      <c r="E29" s="2" t="s">
        <v>83</v>
      </c>
      <c r="G29" s="8">
        <f t="shared" si="1"/>
        <v>304100</v>
      </c>
      <c r="T29" s="5">
        <v>44661.0</v>
      </c>
    </row>
    <row r="30">
      <c r="A30" s="11">
        <v>44713.0</v>
      </c>
      <c r="B30" s="2" t="s">
        <v>81</v>
      </c>
      <c r="C30" s="2" t="s">
        <v>62</v>
      </c>
      <c r="D30" s="2">
        <v>5000.0</v>
      </c>
      <c r="G30" s="8">
        <f t="shared" si="1"/>
        <v>309100</v>
      </c>
    </row>
    <row r="31">
      <c r="A31" s="11">
        <v>44743.0</v>
      </c>
      <c r="B31" s="7" t="s">
        <v>84</v>
      </c>
      <c r="C31" s="2" t="s">
        <v>62</v>
      </c>
      <c r="D31" s="2">
        <v>5000.0</v>
      </c>
      <c r="G31" s="8">
        <f t="shared" si="1"/>
        <v>314100</v>
      </c>
    </row>
    <row r="32">
      <c r="A32" s="11">
        <v>44774.0</v>
      </c>
      <c r="B32" s="7" t="s">
        <v>85</v>
      </c>
      <c r="C32" s="2" t="s">
        <v>62</v>
      </c>
      <c r="D32" s="2">
        <v>8000.0</v>
      </c>
      <c r="G32" s="8">
        <f t="shared" si="1"/>
        <v>322100</v>
      </c>
    </row>
    <row r="33">
      <c r="A33" s="11">
        <v>44896.0</v>
      </c>
      <c r="B33" s="7" t="s">
        <v>86</v>
      </c>
      <c r="C33" s="7" t="s">
        <v>8</v>
      </c>
      <c r="D33" s="2">
        <v>5000.0</v>
      </c>
      <c r="G33" s="8">
        <f t="shared" si="1"/>
        <v>327100</v>
      </c>
    </row>
    <row r="34">
      <c r="A34" s="11">
        <v>44927.0</v>
      </c>
      <c r="B34" s="2" t="s">
        <v>86</v>
      </c>
      <c r="C34" s="2" t="s">
        <v>8</v>
      </c>
      <c r="D34" s="2">
        <v>5000.0</v>
      </c>
      <c r="G34" s="8">
        <f t="shared" si="1"/>
        <v>332100</v>
      </c>
    </row>
    <row r="35">
      <c r="A35" s="11">
        <v>44958.0</v>
      </c>
      <c r="B35" s="2" t="s">
        <v>86</v>
      </c>
      <c r="C35" s="2" t="s">
        <v>8</v>
      </c>
      <c r="D35" s="2">
        <v>5000.0</v>
      </c>
      <c r="G35" s="8">
        <f t="shared" si="1"/>
        <v>337100</v>
      </c>
    </row>
    <row r="36">
      <c r="A36" s="11">
        <v>44986.0</v>
      </c>
      <c r="B36" s="2" t="s">
        <v>86</v>
      </c>
      <c r="C36" s="2" t="s">
        <v>8</v>
      </c>
      <c r="D36" s="2">
        <v>12000.0</v>
      </c>
      <c r="G36" s="8">
        <f t="shared" si="1"/>
        <v>349100</v>
      </c>
    </row>
    <row r="37">
      <c r="A37" s="11">
        <v>45413.0</v>
      </c>
      <c r="B37" s="2" t="s">
        <v>87</v>
      </c>
      <c r="C37" s="2" t="s">
        <v>62</v>
      </c>
      <c r="D37" s="2">
        <v>500.0</v>
      </c>
      <c r="E37" s="2" t="s">
        <v>83</v>
      </c>
      <c r="G37" s="8">
        <f t="shared" si="1"/>
        <v>349600</v>
      </c>
    </row>
    <row r="38">
      <c r="A38" s="11">
        <v>45444.0</v>
      </c>
      <c r="B38" s="2" t="s">
        <v>84</v>
      </c>
      <c r="C38" s="2" t="s">
        <v>62</v>
      </c>
      <c r="D38" s="2">
        <v>700.0</v>
      </c>
      <c r="G38" s="8">
        <f t="shared" si="1"/>
        <v>350300</v>
      </c>
    </row>
  </sheetData>
  <hyperlinks>
    <hyperlink r:id="rId1" ref="A1"/>
    <hyperlink r:id="rId2" ref="B3"/>
    <hyperlink r:id="rId3" ref="B4"/>
    <hyperlink r:id="rId4" ref="E5"/>
    <hyperlink r:id="rId5" ref="B6"/>
    <hyperlink r:id="rId6" ref="B7"/>
    <hyperlink r:id="rId7" ref="B8"/>
    <hyperlink r:id="rId8" ref="B9"/>
    <hyperlink r:id="rId9" ref="B10"/>
    <hyperlink r:id="rId10" ref="B11"/>
    <hyperlink r:id="rId11" ref="E13"/>
    <hyperlink r:id="rId12" ref="B17"/>
    <hyperlink r:id="rId13" ref="B18"/>
    <hyperlink r:id="rId14" ref="B21"/>
    <hyperlink r:id="rId15" ref="B22"/>
    <hyperlink r:id="rId16" ref="B25"/>
    <hyperlink r:id="rId17" ref="B26"/>
    <hyperlink r:id="rId18" ref="B31"/>
    <hyperlink r:id="rId19" ref="B32"/>
    <hyperlink r:id="rId20" ref="B33"/>
    <hyperlink r:id="rId21" ref="C33"/>
  </hyperlinks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15.25"/>
    <col customWidth="1" min="5" max="5" width="29.5"/>
    <col customWidth="1" min="6" max="6" width="4.0"/>
  </cols>
  <sheetData>
    <row r="1">
      <c r="A1" s="7" t="s">
        <v>88</v>
      </c>
      <c r="B1" s="2" t="s">
        <v>53</v>
      </c>
    </row>
    <row r="2">
      <c r="A2" s="2" t="s">
        <v>54</v>
      </c>
      <c r="B2" s="2" t="s">
        <v>55</v>
      </c>
      <c r="C2" s="2" t="s">
        <v>56</v>
      </c>
      <c r="D2" s="2" t="s">
        <v>57</v>
      </c>
      <c r="E2" s="2" t="s">
        <v>58</v>
      </c>
      <c r="G2" s="2" t="s">
        <v>59</v>
      </c>
      <c r="T2" s="2" t="s">
        <v>60</v>
      </c>
    </row>
    <row r="3">
      <c r="A3" s="11">
        <v>44743.0</v>
      </c>
      <c r="B3" s="7" t="s">
        <v>20</v>
      </c>
      <c r="C3" s="2" t="s">
        <v>62</v>
      </c>
      <c r="D3" s="2">
        <v>5000.0</v>
      </c>
      <c r="G3" s="8">
        <f>D3</f>
        <v>5000</v>
      </c>
    </row>
    <row r="4">
      <c r="A4" s="11">
        <v>44805.0</v>
      </c>
      <c r="B4" s="4" t="s">
        <v>20</v>
      </c>
      <c r="C4" s="2" t="s">
        <v>62</v>
      </c>
      <c r="D4" s="2">
        <v>1000.0</v>
      </c>
      <c r="E4" s="7" t="s">
        <v>89</v>
      </c>
      <c r="G4" s="8">
        <f t="shared" ref="G4:G13" si="1">G3+D4</f>
        <v>6000</v>
      </c>
    </row>
    <row r="5">
      <c r="A5" s="11">
        <v>44805.0</v>
      </c>
      <c r="B5" s="7" t="s">
        <v>18</v>
      </c>
      <c r="C5" s="2" t="s">
        <v>62</v>
      </c>
      <c r="D5" s="2">
        <v>12000.0</v>
      </c>
      <c r="G5" s="8">
        <f t="shared" si="1"/>
        <v>18000</v>
      </c>
    </row>
    <row r="6">
      <c r="A6" s="11">
        <v>44805.0</v>
      </c>
      <c r="B6" s="9" t="s">
        <v>18</v>
      </c>
      <c r="C6" s="7" t="s">
        <v>8</v>
      </c>
      <c r="D6" s="2">
        <v>5000.0</v>
      </c>
      <c r="G6" s="8">
        <f t="shared" si="1"/>
        <v>23000</v>
      </c>
    </row>
    <row r="7">
      <c r="A7" s="11">
        <v>44835.0</v>
      </c>
      <c r="B7" s="9" t="s">
        <v>18</v>
      </c>
      <c r="C7" s="2" t="s">
        <v>62</v>
      </c>
      <c r="D7" s="2">
        <v>7000.0</v>
      </c>
      <c r="G7" s="8">
        <f t="shared" si="1"/>
        <v>30000</v>
      </c>
    </row>
    <row r="8">
      <c r="A8" s="11">
        <v>44835.0</v>
      </c>
      <c r="B8" s="10" t="s">
        <v>18</v>
      </c>
      <c r="C8" s="2" t="s">
        <v>62</v>
      </c>
      <c r="D8" s="2">
        <v>170.0</v>
      </c>
      <c r="E8" s="7" t="s">
        <v>90</v>
      </c>
      <c r="G8" s="8">
        <f t="shared" si="1"/>
        <v>30170</v>
      </c>
    </row>
    <row r="9">
      <c r="A9" s="11">
        <v>44835.0</v>
      </c>
      <c r="B9" s="10" t="s">
        <v>18</v>
      </c>
      <c r="C9" s="2" t="s">
        <v>8</v>
      </c>
      <c r="D9" s="2">
        <v>5000.0</v>
      </c>
      <c r="E9" s="10"/>
      <c r="G9" s="8">
        <f t="shared" si="1"/>
        <v>35170</v>
      </c>
    </row>
    <row r="10">
      <c r="A10" s="11">
        <v>44866.0</v>
      </c>
      <c r="B10" s="10" t="s">
        <v>18</v>
      </c>
      <c r="C10" s="2" t="s">
        <v>62</v>
      </c>
      <c r="D10" s="2">
        <v>7000.0</v>
      </c>
      <c r="E10" s="10"/>
      <c r="G10" s="8">
        <f t="shared" si="1"/>
        <v>42170</v>
      </c>
    </row>
    <row r="11">
      <c r="A11" s="11">
        <v>44866.0</v>
      </c>
      <c r="B11" s="10" t="s">
        <v>18</v>
      </c>
      <c r="C11" s="2" t="s">
        <v>8</v>
      </c>
      <c r="D11" s="2">
        <v>5000.0</v>
      </c>
      <c r="E11" s="10"/>
      <c r="G11" s="8">
        <f t="shared" si="1"/>
        <v>47170</v>
      </c>
    </row>
    <row r="12">
      <c r="A12" s="11">
        <v>44866.0</v>
      </c>
      <c r="B12" s="10" t="s">
        <v>18</v>
      </c>
      <c r="C12" s="2" t="s">
        <v>8</v>
      </c>
      <c r="D12" s="2">
        <v>5000.0</v>
      </c>
      <c r="E12" s="10"/>
      <c r="G12" s="8">
        <f t="shared" si="1"/>
        <v>52170</v>
      </c>
    </row>
    <row r="13">
      <c r="A13" s="11">
        <v>44958.0</v>
      </c>
      <c r="B13" s="4" t="s">
        <v>18</v>
      </c>
      <c r="C13" s="2" t="s">
        <v>62</v>
      </c>
      <c r="D13" s="2">
        <v>500.0</v>
      </c>
      <c r="E13" s="2" t="s">
        <v>83</v>
      </c>
      <c r="G13" s="8">
        <f t="shared" si="1"/>
        <v>52670</v>
      </c>
    </row>
    <row r="14">
      <c r="A14" s="11"/>
      <c r="T14" s="5"/>
    </row>
    <row r="15">
      <c r="T15" s="5"/>
    </row>
    <row r="16">
      <c r="A16" s="11"/>
      <c r="B16" s="10"/>
    </row>
    <row r="17">
      <c r="A17" s="11"/>
      <c r="B17" s="10"/>
    </row>
    <row r="18">
      <c r="A18" s="11"/>
    </row>
    <row r="19">
      <c r="A19" s="11"/>
    </row>
    <row r="20">
      <c r="A20" s="11"/>
      <c r="B20" s="10"/>
    </row>
    <row r="21">
      <c r="A21" s="11"/>
      <c r="B21" s="10"/>
    </row>
    <row r="22">
      <c r="A22" s="11"/>
    </row>
    <row r="23">
      <c r="A23" s="11"/>
    </row>
    <row r="24">
      <c r="A24" s="11"/>
      <c r="B24" s="10"/>
    </row>
    <row r="25">
      <c r="A25" s="11"/>
      <c r="B25" s="10"/>
    </row>
    <row r="26">
      <c r="A26" s="11"/>
    </row>
    <row r="27">
      <c r="A27" s="11"/>
    </row>
    <row r="28">
      <c r="A28" s="11"/>
      <c r="T28" s="5"/>
    </row>
    <row r="29">
      <c r="A29" s="11"/>
    </row>
    <row r="30">
      <c r="A30" s="11"/>
      <c r="B30" s="10"/>
    </row>
    <row r="31">
      <c r="A31" s="11"/>
      <c r="B31" s="10"/>
    </row>
  </sheetData>
  <hyperlinks>
    <hyperlink r:id="rId1" ref="A1"/>
    <hyperlink r:id="rId2" ref="B3"/>
    <hyperlink r:id="rId3" ref="E4"/>
    <hyperlink r:id="rId4" ref="B5"/>
    <hyperlink r:id="rId5" ref="C6"/>
    <hyperlink r:id="rId6" ref="E8"/>
  </hyperlink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5.38"/>
    <col customWidth="1" min="2" max="2" width="15.25"/>
    <col customWidth="1" min="4" max="4" width="24.25"/>
    <col customWidth="1" min="5" max="5" width="4.0"/>
  </cols>
  <sheetData>
    <row r="1">
      <c r="A1" s="7" t="s">
        <v>91</v>
      </c>
      <c r="B1" s="2" t="s">
        <v>53</v>
      </c>
    </row>
    <row r="2">
      <c r="A2" s="2" t="s">
        <v>54</v>
      </c>
      <c r="B2" s="2" t="s">
        <v>55</v>
      </c>
      <c r="C2" s="2" t="s">
        <v>57</v>
      </c>
      <c r="D2" s="2" t="s">
        <v>58</v>
      </c>
      <c r="F2" s="2" t="s">
        <v>59</v>
      </c>
      <c r="S2" s="2" t="s">
        <v>60</v>
      </c>
    </row>
    <row r="3">
      <c r="A3" s="11">
        <v>44713.0</v>
      </c>
      <c r="B3" s="7" t="s">
        <v>92</v>
      </c>
      <c r="C3" s="2">
        <v>5000.0</v>
      </c>
      <c r="F3" s="8">
        <f>C3</f>
        <v>5000</v>
      </c>
    </row>
    <row r="4">
      <c r="A4" s="11">
        <v>44743.0</v>
      </c>
      <c r="B4" s="4" t="s">
        <v>92</v>
      </c>
      <c r="C4" s="2">
        <v>5000.0</v>
      </c>
      <c r="D4" s="10"/>
      <c r="F4" s="8">
        <f t="shared" ref="F4:F6" si="1">F3+C4</f>
        <v>10000</v>
      </c>
    </row>
    <row r="5">
      <c r="A5" s="2" t="s">
        <v>93</v>
      </c>
      <c r="B5" s="9" t="s">
        <v>92</v>
      </c>
      <c r="C5" s="2">
        <v>10000.0</v>
      </c>
      <c r="D5" s="2" t="s">
        <v>74</v>
      </c>
      <c r="F5" s="8">
        <f t="shared" si="1"/>
        <v>20000</v>
      </c>
      <c r="S5" s="5">
        <v>44794.0</v>
      </c>
    </row>
    <row r="6">
      <c r="A6" s="11">
        <v>44958.0</v>
      </c>
      <c r="B6" s="7" t="s">
        <v>94</v>
      </c>
      <c r="C6" s="2">
        <v>9000.0</v>
      </c>
      <c r="F6" s="8">
        <f t="shared" si="1"/>
        <v>29000</v>
      </c>
    </row>
    <row r="7">
      <c r="A7" s="11"/>
      <c r="B7" s="10"/>
      <c r="D7" s="10"/>
    </row>
    <row r="8">
      <c r="A8" s="11"/>
      <c r="B8" s="10"/>
      <c r="D8" s="10"/>
    </row>
    <row r="9">
      <c r="A9" s="11"/>
      <c r="B9" s="4"/>
      <c r="D9" s="10"/>
    </row>
    <row r="10">
      <c r="D10" s="10"/>
    </row>
    <row r="11">
      <c r="A11" s="11"/>
      <c r="B11" s="4"/>
    </row>
    <row r="12">
      <c r="A12" s="11"/>
      <c r="S12" s="5"/>
    </row>
    <row r="13">
      <c r="S13" s="5"/>
    </row>
    <row r="14">
      <c r="A14" s="11"/>
      <c r="B14" s="10"/>
    </row>
    <row r="15">
      <c r="A15" s="11"/>
      <c r="B15" s="10"/>
    </row>
    <row r="16">
      <c r="A16" s="11"/>
    </row>
    <row r="17">
      <c r="A17" s="11"/>
    </row>
    <row r="18">
      <c r="A18" s="11"/>
      <c r="B18" s="10"/>
    </row>
    <row r="19">
      <c r="A19" s="11"/>
      <c r="B19" s="10"/>
    </row>
    <row r="20">
      <c r="A20" s="11"/>
    </row>
    <row r="21">
      <c r="A21" s="11"/>
    </row>
    <row r="22">
      <c r="A22" s="11"/>
      <c r="B22" s="10"/>
    </row>
    <row r="23">
      <c r="A23" s="11"/>
      <c r="B23" s="10"/>
    </row>
    <row r="24">
      <c r="A24" s="11"/>
    </row>
    <row r="25">
      <c r="A25" s="11"/>
    </row>
    <row r="26">
      <c r="A26" s="11"/>
      <c r="S26" s="5"/>
    </row>
    <row r="27">
      <c r="A27" s="11"/>
    </row>
    <row r="28">
      <c r="A28" s="11"/>
      <c r="B28" s="10"/>
    </row>
    <row r="29">
      <c r="A29" s="11"/>
      <c r="B29" s="10"/>
    </row>
  </sheetData>
  <hyperlinks>
    <hyperlink r:id="rId1" ref="A1"/>
    <hyperlink r:id="rId2" ref="B3"/>
    <hyperlink r:id="rId3" ref="B6"/>
  </hyperlin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13.88"/>
    <col customWidth="1" min="3" max="3" width="28.88"/>
    <col customWidth="1" min="5" max="5" width="35.0"/>
    <col customWidth="1" min="6" max="6" width="4.0"/>
  </cols>
  <sheetData>
    <row r="1">
      <c r="A1" s="7" t="s">
        <v>95</v>
      </c>
      <c r="B1" s="2" t="s">
        <v>53</v>
      </c>
      <c r="C1" s="1" t="s">
        <v>96</v>
      </c>
    </row>
    <row r="2">
      <c r="A2" s="2" t="s">
        <v>54</v>
      </c>
      <c r="B2" s="2" t="s">
        <v>97</v>
      </c>
      <c r="C2" s="2" t="s">
        <v>55</v>
      </c>
      <c r="D2" s="2" t="s">
        <v>57</v>
      </c>
      <c r="E2" s="2" t="s">
        <v>58</v>
      </c>
      <c r="G2" s="2" t="s">
        <v>59</v>
      </c>
      <c r="T2" s="2" t="s">
        <v>60</v>
      </c>
    </row>
    <row r="3">
      <c r="A3" s="11">
        <v>44501.0</v>
      </c>
      <c r="B3" s="7" t="s">
        <v>41</v>
      </c>
      <c r="C3" s="7" t="s">
        <v>98</v>
      </c>
      <c r="D3" s="2">
        <v>5000.0</v>
      </c>
      <c r="G3" s="8">
        <f>D3</f>
        <v>5000</v>
      </c>
    </row>
    <row r="4">
      <c r="A4" s="11">
        <v>44501.0</v>
      </c>
      <c r="B4" s="9" t="s">
        <v>41</v>
      </c>
      <c r="C4" s="2" t="s">
        <v>98</v>
      </c>
      <c r="D4" s="2">
        <v>2000.0</v>
      </c>
      <c r="E4" s="7" t="s">
        <v>43</v>
      </c>
      <c r="G4" s="8">
        <f t="shared" ref="G4:G19" si="1">D4+G3</f>
        <v>7000</v>
      </c>
    </row>
    <row r="5">
      <c r="A5" s="11">
        <v>44531.0</v>
      </c>
      <c r="B5" s="9" t="s">
        <v>41</v>
      </c>
      <c r="C5" s="2" t="s">
        <v>98</v>
      </c>
      <c r="D5" s="2">
        <v>5000.0</v>
      </c>
      <c r="G5" s="8">
        <f t="shared" si="1"/>
        <v>12000</v>
      </c>
    </row>
    <row r="6">
      <c r="A6" s="11">
        <v>44531.0</v>
      </c>
      <c r="B6" s="2" t="s">
        <v>41</v>
      </c>
      <c r="C6" s="2" t="s">
        <v>98</v>
      </c>
      <c r="D6" s="2">
        <v>5000.0</v>
      </c>
      <c r="E6" s="7" t="s">
        <v>33</v>
      </c>
      <c r="G6" s="8">
        <f t="shared" si="1"/>
        <v>17000</v>
      </c>
    </row>
    <row r="7">
      <c r="A7" s="11">
        <v>44531.0</v>
      </c>
      <c r="B7" s="9" t="s">
        <v>41</v>
      </c>
      <c r="C7" s="2" t="s">
        <v>98</v>
      </c>
      <c r="D7" s="2">
        <v>2000.0</v>
      </c>
      <c r="E7" s="4" t="s">
        <v>43</v>
      </c>
      <c r="G7" s="8">
        <f t="shared" si="1"/>
        <v>19000</v>
      </c>
    </row>
    <row r="8">
      <c r="A8" s="11">
        <v>44531.0</v>
      </c>
      <c r="B8" s="9" t="s">
        <v>41</v>
      </c>
      <c r="C8" s="2" t="s">
        <v>98</v>
      </c>
      <c r="D8" s="2">
        <v>12000.0</v>
      </c>
      <c r="E8" s="4" t="s">
        <v>33</v>
      </c>
      <c r="G8" s="8">
        <f t="shared" si="1"/>
        <v>31000</v>
      </c>
    </row>
    <row r="9">
      <c r="A9" s="11">
        <v>44531.0</v>
      </c>
      <c r="B9" s="9" t="s">
        <v>41</v>
      </c>
      <c r="C9" s="2" t="s">
        <v>98</v>
      </c>
      <c r="D9" s="2">
        <v>5000.0</v>
      </c>
      <c r="G9" s="8">
        <f t="shared" si="1"/>
        <v>36000</v>
      </c>
    </row>
    <row r="10">
      <c r="A10" s="11">
        <v>44562.0</v>
      </c>
      <c r="B10" s="9" t="s">
        <v>41</v>
      </c>
      <c r="C10" s="2" t="s">
        <v>98</v>
      </c>
      <c r="D10" s="2">
        <v>2000.0</v>
      </c>
      <c r="E10" s="4" t="s">
        <v>43</v>
      </c>
      <c r="G10" s="8">
        <f t="shared" si="1"/>
        <v>38000</v>
      </c>
    </row>
    <row r="11">
      <c r="A11" s="11">
        <v>44593.0</v>
      </c>
      <c r="B11" s="9" t="s">
        <v>41</v>
      </c>
      <c r="C11" s="2" t="s">
        <v>98</v>
      </c>
      <c r="D11" s="2">
        <v>10000.0</v>
      </c>
      <c r="E11" s="4" t="s">
        <v>33</v>
      </c>
      <c r="G11" s="8">
        <f t="shared" si="1"/>
        <v>48000</v>
      </c>
    </row>
    <row r="12">
      <c r="A12" s="11">
        <v>44593.0</v>
      </c>
      <c r="B12" s="9" t="s">
        <v>41</v>
      </c>
      <c r="C12" s="2" t="s">
        <v>98</v>
      </c>
      <c r="D12" s="2">
        <v>2000.0</v>
      </c>
      <c r="E12" s="4" t="s">
        <v>43</v>
      </c>
      <c r="G12" s="8">
        <f t="shared" si="1"/>
        <v>50000</v>
      </c>
    </row>
    <row r="13">
      <c r="A13" s="11">
        <v>44621.0</v>
      </c>
      <c r="B13" s="9" t="s">
        <v>41</v>
      </c>
      <c r="C13" s="2" t="s">
        <v>98</v>
      </c>
      <c r="D13" s="2">
        <v>5000.0</v>
      </c>
      <c r="E13" s="4" t="s">
        <v>33</v>
      </c>
      <c r="G13" s="8">
        <f t="shared" si="1"/>
        <v>55000</v>
      </c>
    </row>
    <row r="14">
      <c r="A14" s="11">
        <v>44621.0</v>
      </c>
      <c r="B14" s="2" t="s">
        <v>41</v>
      </c>
      <c r="C14" s="2" t="s">
        <v>98</v>
      </c>
      <c r="D14" s="2">
        <v>1000.0</v>
      </c>
      <c r="E14" s="4" t="s">
        <v>43</v>
      </c>
      <c r="G14" s="8">
        <f t="shared" si="1"/>
        <v>56000</v>
      </c>
    </row>
    <row r="15">
      <c r="A15" s="11">
        <v>44652.0</v>
      </c>
      <c r="B15" s="7" t="s">
        <v>30</v>
      </c>
      <c r="C15" s="2" t="s">
        <v>11</v>
      </c>
      <c r="D15" s="2">
        <v>5000.0</v>
      </c>
      <c r="G15" s="8">
        <f t="shared" si="1"/>
        <v>61000</v>
      </c>
    </row>
    <row r="16">
      <c r="A16" s="11">
        <v>44683.0</v>
      </c>
      <c r="B16" s="2" t="s">
        <v>30</v>
      </c>
      <c r="C16" s="2" t="s">
        <v>11</v>
      </c>
      <c r="D16" s="2">
        <v>5000.0</v>
      </c>
      <c r="G16" s="8">
        <f t="shared" si="1"/>
        <v>66000</v>
      </c>
      <c r="T16" s="5">
        <v>44365.0</v>
      </c>
    </row>
    <row r="17">
      <c r="A17" s="11">
        <v>44714.0</v>
      </c>
      <c r="B17" s="2" t="s">
        <v>30</v>
      </c>
      <c r="C17" s="2" t="s">
        <v>25</v>
      </c>
      <c r="D17" s="2">
        <v>5000.0</v>
      </c>
      <c r="G17" s="8">
        <f t="shared" si="1"/>
        <v>71000</v>
      </c>
      <c r="T17" s="5">
        <v>44373.0</v>
      </c>
    </row>
    <row r="18">
      <c r="A18" s="11">
        <v>44744.0</v>
      </c>
      <c r="B18" s="2" t="s">
        <v>30</v>
      </c>
      <c r="C18" s="2" t="s">
        <v>12</v>
      </c>
      <c r="D18" s="2">
        <v>5000.0</v>
      </c>
      <c r="G18" s="8">
        <f t="shared" si="1"/>
        <v>76000</v>
      </c>
    </row>
    <row r="19">
      <c r="A19" s="11">
        <v>44774.0</v>
      </c>
      <c r="B19" s="2" t="s">
        <v>30</v>
      </c>
      <c r="C19" s="2" t="s">
        <v>15</v>
      </c>
      <c r="D19" s="2">
        <v>5000.0</v>
      </c>
      <c r="G19" s="8">
        <f t="shared" si="1"/>
        <v>81000</v>
      </c>
    </row>
    <row r="20">
      <c r="A20" s="11"/>
      <c r="B20" s="10"/>
    </row>
    <row r="21">
      <c r="A21" s="11"/>
    </row>
    <row r="22">
      <c r="A22" s="11"/>
    </row>
    <row r="23">
      <c r="A23" s="11"/>
    </row>
    <row r="24">
      <c r="A24" s="11"/>
    </row>
    <row r="25">
      <c r="A25" s="11"/>
    </row>
  </sheetData>
  <hyperlinks>
    <hyperlink r:id="rId1" ref="A1"/>
    <hyperlink r:id="rId2" ref="B3"/>
    <hyperlink r:id="rId3" ref="C3"/>
    <hyperlink r:id="rId4" ref="E4"/>
    <hyperlink r:id="rId5" ref="E6"/>
    <hyperlink r:id="rId6" ref="B15"/>
  </hyperlinks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37.13"/>
    <col customWidth="1" min="3" max="3" width="21.75"/>
    <col customWidth="1" min="5" max="5" width="11.63"/>
    <col customWidth="1" min="6" max="6" width="4.0"/>
  </cols>
  <sheetData>
    <row r="1">
      <c r="A1" s="7" t="s">
        <v>34</v>
      </c>
      <c r="B1" s="2" t="s">
        <v>53</v>
      </c>
    </row>
    <row r="2">
      <c r="A2" s="2" t="s">
        <v>54</v>
      </c>
      <c r="B2" s="2" t="s">
        <v>99</v>
      </c>
      <c r="C2" s="2" t="s">
        <v>100</v>
      </c>
      <c r="D2" s="2" t="s">
        <v>57</v>
      </c>
      <c r="E2" s="2" t="s">
        <v>58</v>
      </c>
      <c r="G2" s="2" t="s">
        <v>59</v>
      </c>
      <c r="T2" s="2" t="s">
        <v>60</v>
      </c>
    </row>
    <row r="3">
      <c r="A3" s="11">
        <v>44075.0</v>
      </c>
      <c r="B3" s="7" t="s">
        <v>50</v>
      </c>
      <c r="C3" s="9" t="s">
        <v>101</v>
      </c>
      <c r="D3" s="2">
        <v>1000.0</v>
      </c>
      <c r="G3" s="8">
        <f>D3</f>
        <v>1000</v>
      </c>
    </row>
    <row r="4">
      <c r="A4" s="11">
        <v>44075.0</v>
      </c>
      <c r="B4" s="7" t="s">
        <v>102</v>
      </c>
      <c r="C4" s="9" t="s">
        <v>101</v>
      </c>
      <c r="D4" s="2">
        <v>2000.0</v>
      </c>
      <c r="E4" s="10"/>
      <c r="G4" s="8">
        <f t="shared" ref="G4:G21" si="1">D4+G3</f>
        <v>3000</v>
      </c>
      <c r="T4" s="2" t="s">
        <v>103</v>
      </c>
    </row>
    <row r="5">
      <c r="A5" s="2" t="s">
        <v>104</v>
      </c>
      <c r="B5" s="9" t="s">
        <v>50</v>
      </c>
      <c r="C5" s="2" t="s">
        <v>105</v>
      </c>
      <c r="D5" s="2">
        <v>2000.0</v>
      </c>
      <c r="G5" s="8">
        <f t="shared" si="1"/>
        <v>5000</v>
      </c>
      <c r="T5" s="5">
        <v>44331.0</v>
      </c>
    </row>
    <row r="6">
      <c r="A6" s="11">
        <v>44317.0</v>
      </c>
      <c r="B6" s="7" t="s">
        <v>106</v>
      </c>
      <c r="C6" s="2" t="s">
        <v>107</v>
      </c>
      <c r="D6" s="2">
        <v>6000.0</v>
      </c>
      <c r="E6" s="7" t="s">
        <v>45</v>
      </c>
      <c r="G6" s="8">
        <f t="shared" si="1"/>
        <v>11000</v>
      </c>
    </row>
    <row r="7">
      <c r="A7" s="11">
        <v>44317.0</v>
      </c>
      <c r="B7" s="7" t="s">
        <v>108</v>
      </c>
      <c r="C7" s="2" t="s">
        <v>107</v>
      </c>
      <c r="D7" s="2">
        <v>6000.0</v>
      </c>
      <c r="E7" s="10" t="s">
        <v>45</v>
      </c>
      <c r="G7" s="8">
        <f t="shared" si="1"/>
        <v>17000</v>
      </c>
    </row>
    <row r="8">
      <c r="A8" s="11">
        <v>44348.0</v>
      </c>
      <c r="B8" s="7" t="s">
        <v>109</v>
      </c>
      <c r="C8" s="2" t="s">
        <v>107</v>
      </c>
      <c r="D8" s="2">
        <v>6000.0</v>
      </c>
      <c r="E8" s="10" t="s">
        <v>45</v>
      </c>
      <c r="G8" s="8">
        <f t="shared" si="1"/>
        <v>23000</v>
      </c>
    </row>
    <row r="9">
      <c r="A9" s="11">
        <v>44349.0</v>
      </c>
      <c r="B9" s="4" t="s">
        <v>110</v>
      </c>
      <c r="C9" s="2" t="s">
        <v>107</v>
      </c>
      <c r="D9" s="2">
        <v>6000.0</v>
      </c>
      <c r="E9" s="10" t="s">
        <v>45</v>
      </c>
      <c r="G9" s="8">
        <f t="shared" si="1"/>
        <v>29000</v>
      </c>
    </row>
    <row r="10">
      <c r="A10" s="11">
        <v>44378.0</v>
      </c>
      <c r="B10" s="7" t="s">
        <v>111</v>
      </c>
      <c r="C10" s="2" t="s">
        <v>112</v>
      </c>
      <c r="D10" s="2">
        <v>12000.0</v>
      </c>
      <c r="E10" s="10" t="s">
        <v>45</v>
      </c>
      <c r="G10" s="8">
        <f t="shared" si="1"/>
        <v>41000</v>
      </c>
    </row>
    <row r="11">
      <c r="A11" s="11">
        <v>44379.0</v>
      </c>
      <c r="B11" s="7" t="s">
        <v>113</v>
      </c>
      <c r="C11" s="2" t="s">
        <v>112</v>
      </c>
      <c r="D11" s="2">
        <v>6000.0</v>
      </c>
      <c r="E11" s="10" t="s">
        <v>45</v>
      </c>
      <c r="G11" s="8">
        <f t="shared" si="1"/>
        <v>47000</v>
      </c>
    </row>
    <row r="12">
      <c r="A12" s="11">
        <v>44380.0</v>
      </c>
      <c r="B12" s="7" t="s">
        <v>35</v>
      </c>
      <c r="C12" s="2" t="s">
        <v>112</v>
      </c>
      <c r="D12" s="2">
        <v>5000.0</v>
      </c>
      <c r="E12" s="7" t="s">
        <v>114</v>
      </c>
      <c r="G12" s="8">
        <f t="shared" si="1"/>
        <v>52000</v>
      </c>
    </row>
    <row r="13">
      <c r="A13" s="11">
        <v>44412.0</v>
      </c>
      <c r="B13" s="10" t="s">
        <v>35</v>
      </c>
      <c r="C13" s="2" t="s">
        <v>112</v>
      </c>
      <c r="D13" s="2">
        <v>5000.0</v>
      </c>
      <c r="E13" s="10" t="s">
        <v>114</v>
      </c>
      <c r="G13" s="8">
        <f t="shared" si="1"/>
        <v>57000</v>
      </c>
    </row>
    <row r="14">
      <c r="A14" s="11">
        <v>44440.0</v>
      </c>
      <c r="B14" s="7" t="s">
        <v>115</v>
      </c>
      <c r="C14" s="2" t="s">
        <v>112</v>
      </c>
      <c r="D14" s="2">
        <v>6000.0</v>
      </c>
      <c r="E14" s="10" t="s">
        <v>45</v>
      </c>
      <c r="G14" s="8">
        <f t="shared" si="1"/>
        <v>63000</v>
      </c>
    </row>
    <row r="15">
      <c r="A15" s="11">
        <v>44440.0</v>
      </c>
      <c r="B15" s="9" t="s">
        <v>35</v>
      </c>
      <c r="C15" s="2" t="s">
        <v>112</v>
      </c>
      <c r="D15" s="2">
        <v>5000.0</v>
      </c>
      <c r="E15" s="10" t="s">
        <v>114</v>
      </c>
      <c r="G15" s="8">
        <f t="shared" si="1"/>
        <v>68000</v>
      </c>
    </row>
    <row r="16">
      <c r="A16" s="11">
        <v>44470.0</v>
      </c>
      <c r="B16" s="9" t="s">
        <v>35</v>
      </c>
      <c r="C16" s="2" t="s">
        <v>112</v>
      </c>
      <c r="D16" s="2">
        <v>5000.0</v>
      </c>
      <c r="E16" s="10" t="s">
        <v>114</v>
      </c>
      <c r="G16" s="8">
        <f t="shared" si="1"/>
        <v>73000</v>
      </c>
    </row>
    <row r="17">
      <c r="A17" s="11">
        <v>44502.0</v>
      </c>
      <c r="B17" s="9" t="s">
        <v>35</v>
      </c>
      <c r="C17" s="2" t="s">
        <v>116</v>
      </c>
      <c r="D17" s="2">
        <v>5000.0</v>
      </c>
      <c r="E17" s="10" t="s">
        <v>114</v>
      </c>
      <c r="G17" s="8">
        <f t="shared" si="1"/>
        <v>78000</v>
      </c>
    </row>
    <row r="18">
      <c r="A18" s="11">
        <v>44652.0</v>
      </c>
      <c r="B18" s="9" t="s">
        <v>110</v>
      </c>
      <c r="C18" s="2" t="s">
        <v>117</v>
      </c>
      <c r="D18" s="2">
        <v>10000.0</v>
      </c>
      <c r="E18" s="4" t="s">
        <v>45</v>
      </c>
      <c r="G18" s="8">
        <f t="shared" si="1"/>
        <v>88000</v>
      </c>
    </row>
    <row r="19">
      <c r="A19" s="11">
        <v>44805.0</v>
      </c>
      <c r="B19" s="7" t="s">
        <v>50</v>
      </c>
      <c r="C19" s="2" t="s">
        <v>118</v>
      </c>
      <c r="D19" s="2">
        <v>10000.0</v>
      </c>
      <c r="E19" s="4"/>
      <c r="G19" s="8">
        <f t="shared" si="1"/>
        <v>98000</v>
      </c>
    </row>
    <row r="20">
      <c r="A20" s="11">
        <v>44835.0</v>
      </c>
      <c r="B20" s="7" t="s">
        <v>119</v>
      </c>
      <c r="C20" s="2" t="s">
        <v>118</v>
      </c>
      <c r="D20" s="2">
        <v>1000.0</v>
      </c>
      <c r="E20" s="4" t="s">
        <v>45</v>
      </c>
      <c r="G20" s="8">
        <f t="shared" si="1"/>
        <v>99000</v>
      </c>
    </row>
    <row r="21">
      <c r="A21" s="11">
        <v>44805.0</v>
      </c>
      <c r="B21" s="7" t="s">
        <v>50</v>
      </c>
      <c r="C21" s="2" t="s">
        <v>118</v>
      </c>
      <c r="D21" s="2">
        <v>7000.0</v>
      </c>
      <c r="G21" s="8">
        <f t="shared" si="1"/>
        <v>106000</v>
      </c>
      <c r="T21" s="5"/>
    </row>
    <row r="22">
      <c r="A22" s="11"/>
      <c r="T22" s="5"/>
    </row>
    <row r="23">
      <c r="A23" s="11"/>
    </row>
    <row r="24">
      <c r="A24" s="11"/>
    </row>
    <row r="25">
      <c r="A25" s="11"/>
      <c r="B25" s="10"/>
    </row>
    <row r="26">
      <c r="A26" s="11"/>
    </row>
    <row r="27">
      <c r="A27" s="11"/>
    </row>
  </sheetData>
  <hyperlinks>
    <hyperlink r:id="rId1" ref="A1"/>
    <hyperlink r:id="rId2" ref="B3"/>
    <hyperlink r:id="rId3" ref="B4"/>
    <hyperlink r:id="rId4" ref="B6"/>
    <hyperlink r:id="rId5" ref="E6"/>
    <hyperlink r:id="rId6" ref="B7"/>
    <hyperlink r:id="rId7" ref="B8"/>
    <hyperlink r:id="rId8" ref="B10"/>
    <hyperlink r:id="rId9" ref="B11"/>
    <hyperlink r:id="rId10" ref="B12"/>
    <hyperlink r:id="rId11" ref="E12"/>
    <hyperlink r:id="rId12" ref="B14"/>
    <hyperlink r:id="rId13" ref="B19"/>
    <hyperlink r:id="rId14" ref="B20"/>
    <hyperlink r:id="rId15" ref="B21"/>
  </hyperlinks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37.13"/>
    <col customWidth="1" min="3" max="3" width="33.75"/>
    <col customWidth="1" min="5" max="5" width="17.13"/>
    <col customWidth="1" min="6" max="6" width="4.0"/>
  </cols>
  <sheetData>
    <row r="1">
      <c r="A1" s="9" t="s">
        <v>120</v>
      </c>
      <c r="B1" s="2" t="s">
        <v>53</v>
      </c>
    </row>
    <row r="2">
      <c r="A2" s="2" t="s">
        <v>54</v>
      </c>
      <c r="B2" s="2" t="s">
        <v>121</v>
      </c>
      <c r="C2" s="2" t="s">
        <v>122</v>
      </c>
      <c r="D2" s="2" t="s">
        <v>57</v>
      </c>
      <c r="E2" s="2" t="s">
        <v>58</v>
      </c>
      <c r="G2" s="2" t="s">
        <v>59</v>
      </c>
      <c r="T2" s="2" t="s">
        <v>60</v>
      </c>
    </row>
    <row r="3">
      <c r="A3" s="11">
        <v>44105.0</v>
      </c>
      <c r="B3" s="7" t="s">
        <v>48</v>
      </c>
      <c r="C3" s="7" t="s">
        <v>123</v>
      </c>
      <c r="D3" s="2">
        <v>5000.0</v>
      </c>
      <c r="E3" s="2" t="s">
        <v>61</v>
      </c>
      <c r="G3" s="8">
        <f>D3</f>
        <v>5000</v>
      </c>
      <c r="T3" s="5">
        <v>44133.0</v>
      </c>
    </row>
    <row r="4">
      <c r="A4" s="11">
        <v>44197.0</v>
      </c>
      <c r="B4" s="9" t="s">
        <v>48</v>
      </c>
      <c r="C4" s="9" t="s">
        <v>124</v>
      </c>
      <c r="D4" s="2">
        <v>1000.0</v>
      </c>
      <c r="E4" s="10" t="s">
        <v>125</v>
      </c>
      <c r="G4" s="8">
        <f t="shared" ref="G4:G9" si="1">D4+G3</f>
        <v>6000</v>
      </c>
      <c r="T4" s="5">
        <v>44225.0</v>
      </c>
    </row>
    <row r="5">
      <c r="A5" s="2" t="s">
        <v>126</v>
      </c>
      <c r="B5" s="9" t="s">
        <v>48</v>
      </c>
      <c r="C5" s="4" t="s">
        <v>123</v>
      </c>
      <c r="D5" s="2">
        <v>5000.0</v>
      </c>
      <c r="E5" s="2" t="s">
        <v>63</v>
      </c>
      <c r="G5" s="8">
        <f t="shared" si="1"/>
        <v>11000</v>
      </c>
      <c r="T5" s="5">
        <v>44232.0</v>
      </c>
    </row>
    <row r="6">
      <c r="A6" s="2" t="s">
        <v>71</v>
      </c>
      <c r="B6" s="9" t="s">
        <v>48</v>
      </c>
      <c r="C6" s="4" t="s">
        <v>123</v>
      </c>
      <c r="D6" s="2">
        <v>5000.0</v>
      </c>
      <c r="E6" s="9" t="s">
        <v>63</v>
      </c>
      <c r="G6" s="8">
        <f t="shared" si="1"/>
        <v>16000</v>
      </c>
    </row>
    <row r="7">
      <c r="A7" s="2" t="s">
        <v>127</v>
      </c>
      <c r="B7" s="7" t="s">
        <v>128</v>
      </c>
      <c r="C7" s="7" t="s">
        <v>129</v>
      </c>
      <c r="D7" s="2">
        <v>2000.0</v>
      </c>
      <c r="E7" s="10"/>
      <c r="G7" s="8">
        <f t="shared" si="1"/>
        <v>18000</v>
      </c>
    </row>
    <row r="8">
      <c r="A8" s="11">
        <v>44986.0</v>
      </c>
      <c r="B8" s="7" t="s">
        <v>130</v>
      </c>
      <c r="C8" s="2" t="s">
        <v>131</v>
      </c>
      <c r="D8" s="2">
        <v>10000.0</v>
      </c>
      <c r="G8" s="8">
        <f t="shared" si="1"/>
        <v>28000</v>
      </c>
    </row>
    <row r="9">
      <c r="A9" s="11">
        <v>45017.0</v>
      </c>
      <c r="B9" s="7" t="s">
        <v>132</v>
      </c>
      <c r="C9" s="2" t="s">
        <v>133</v>
      </c>
      <c r="D9" s="2">
        <v>27200.0</v>
      </c>
      <c r="G9" s="8">
        <f t="shared" si="1"/>
        <v>55200</v>
      </c>
    </row>
    <row r="10">
      <c r="A10" s="11"/>
      <c r="B10" s="10"/>
    </row>
    <row r="11">
      <c r="A11" s="11"/>
    </row>
    <row r="12">
      <c r="A12" s="11"/>
    </row>
  </sheetData>
  <hyperlinks>
    <hyperlink r:id="rId1" ref="B3"/>
    <hyperlink r:id="rId2" ref="C3"/>
    <hyperlink r:id="rId3" ref="B7"/>
    <hyperlink r:id="rId4" ref="C7"/>
    <hyperlink r:id="rId5" ref="B8"/>
    <hyperlink r:id="rId6" ref="B9"/>
  </hyperlinks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25.0"/>
    <col customWidth="1" min="3" max="3" width="33.75"/>
    <col customWidth="1" min="5" max="5" width="17.13"/>
    <col customWidth="1" min="6" max="6" width="4.0"/>
  </cols>
  <sheetData>
    <row r="1">
      <c r="A1" s="9" t="s">
        <v>134</v>
      </c>
      <c r="B1" s="2" t="s">
        <v>53</v>
      </c>
    </row>
    <row r="2">
      <c r="A2" s="2" t="s">
        <v>54</v>
      </c>
      <c r="B2" s="2" t="s">
        <v>56</v>
      </c>
      <c r="C2" s="2" t="s">
        <v>122</v>
      </c>
      <c r="D2" s="2" t="s">
        <v>57</v>
      </c>
      <c r="E2" s="2" t="s">
        <v>58</v>
      </c>
      <c r="G2" s="2" t="s">
        <v>59</v>
      </c>
      <c r="T2" s="2" t="s">
        <v>60</v>
      </c>
    </row>
    <row r="3">
      <c r="A3" s="11">
        <v>44927.0</v>
      </c>
      <c r="B3" s="7" t="s">
        <v>135</v>
      </c>
      <c r="C3" s="7" t="s">
        <v>136</v>
      </c>
      <c r="D3" s="2">
        <v>9000.0</v>
      </c>
      <c r="E3" s="2"/>
      <c r="G3" s="8">
        <f>D3</f>
        <v>9000</v>
      </c>
      <c r="T3" s="5"/>
    </row>
    <row r="4">
      <c r="A4" s="11"/>
    </row>
    <row r="5">
      <c r="A5" s="11"/>
      <c r="B5" s="10"/>
    </row>
    <row r="6">
      <c r="A6" s="11"/>
    </row>
    <row r="7">
      <c r="A7" s="11"/>
    </row>
  </sheetData>
  <hyperlinks>
    <hyperlink r:id="rId1" ref="B3"/>
    <hyperlink r:id="rId2" ref="C3"/>
  </hyperlin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8.25"/>
    <col customWidth="1" min="5" max="6" width="5.88"/>
  </cols>
  <sheetData>
    <row r="6">
      <c r="C6" s="1" t="s">
        <v>53</v>
      </c>
      <c r="D6" s="12">
        <f>'集計'!D2</f>
        <v>45025</v>
      </c>
      <c r="E6" s="2" t="s">
        <v>137</v>
      </c>
    </row>
    <row r="7">
      <c r="C7" s="3"/>
      <c r="D7" s="3"/>
      <c r="E7" s="3"/>
      <c r="F7" s="3"/>
    </row>
    <row r="8">
      <c r="C8" s="2" t="s">
        <v>138</v>
      </c>
      <c r="D8" s="3"/>
      <c r="E8" s="3"/>
      <c r="F8" s="3"/>
    </row>
    <row r="9">
      <c r="C9" s="1" t="s">
        <v>6</v>
      </c>
      <c r="D9" s="3"/>
      <c r="E9" s="13">
        <f>'集計'!B5/10000</f>
        <v>35.03</v>
      </c>
      <c r="F9" s="1" t="s">
        <v>139</v>
      </c>
    </row>
    <row r="10">
      <c r="C10" s="1" t="s">
        <v>140</v>
      </c>
      <c r="D10" s="3"/>
      <c r="E10" s="13">
        <f>'集計'!B12/10000</f>
        <v>5.267</v>
      </c>
      <c r="F10" s="1" t="s">
        <v>139</v>
      </c>
    </row>
    <row r="11">
      <c r="C11" s="3"/>
      <c r="D11" s="3"/>
      <c r="E11" s="3"/>
      <c r="F11" s="3"/>
    </row>
    <row r="12">
      <c r="C12" s="3"/>
      <c r="D12" s="1" t="s">
        <v>141</v>
      </c>
      <c r="E12" s="3">
        <f>'集計'!A60/10000</f>
        <v>27.12</v>
      </c>
      <c r="F12" s="1" t="s">
        <v>139</v>
      </c>
    </row>
    <row r="13">
      <c r="D13" s="2" t="s">
        <v>142</v>
      </c>
      <c r="E13" s="8">
        <f>'集計'!B27/10000</f>
        <v>2.9</v>
      </c>
      <c r="F13" s="2" t="s">
        <v>139</v>
      </c>
    </row>
    <row r="14">
      <c r="D14" s="2" t="s">
        <v>143</v>
      </c>
      <c r="E14" s="8">
        <f>'集計'!B41/10000</f>
        <v>8.1</v>
      </c>
      <c r="F14" s="2" t="s">
        <v>139</v>
      </c>
    </row>
    <row r="15">
      <c r="D15" s="2" t="s">
        <v>144</v>
      </c>
      <c r="E15" s="8">
        <f>'集計'!B47/10000</f>
        <v>10.6</v>
      </c>
      <c r="F15" s="2" t="s">
        <v>139</v>
      </c>
    </row>
    <row r="16">
      <c r="D16" s="2" t="s">
        <v>120</v>
      </c>
      <c r="E16" s="8">
        <f>'集計'!B55/10000</f>
        <v>5.52</v>
      </c>
      <c r="F16" s="2" t="s">
        <v>139</v>
      </c>
    </row>
    <row r="17">
      <c r="D17" s="2" t="s">
        <v>145</v>
      </c>
    </row>
    <row r="19">
      <c r="C19" s="1" t="s">
        <v>146</v>
      </c>
      <c r="E19" s="3">
        <f>'集計'!A77*0.0001</f>
        <v>0.9</v>
      </c>
      <c r="F19" s="1" t="s">
        <v>139</v>
      </c>
    </row>
  </sheetData>
  <drawing r:id="rId1"/>
</worksheet>
</file>